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8190" activeTab="0"/>
  </bookViews>
  <sheets>
    <sheet name="Приложение №2" sheetId="1" r:id="rId1"/>
    <sheet name="Приложение №3" sheetId="2" r:id="rId2"/>
    <sheet name="Приложение №4" sheetId="3" r:id="rId3"/>
    <sheet name="Приложение №5" sheetId="4" r:id="rId4"/>
    <sheet name="Приложение №6" sheetId="5" r:id="rId5"/>
    <sheet name="Приложение №7" sheetId="6" r:id="rId6"/>
    <sheet name="Приложение №8" sheetId="7" r:id="rId7"/>
    <sheet name="Приложение №9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xlfn.BAHTTEXT" hidden="1">#NAME?</definedName>
    <definedName name="H?Period">'[2]Заголовок'!$B$3</definedName>
    <definedName name="HTML_CodePage" hidden="1">1251</definedName>
    <definedName name="HTML_Control" hidden="1">{"'Лист1'!$A$1:$W$63"}</definedName>
    <definedName name="HTML_Description" hidden="1">""</definedName>
    <definedName name="HTML_Email" hidden="1">""</definedName>
    <definedName name="HTML_Header" hidden="1">"Лист1"</definedName>
    <definedName name="HTML_LastUpdate" hidden="1">"18.10.01"</definedName>
    <definedName name="HTML_LineAfter" hidden="1">FALSE</definedName>
    <definedName name="HTML_LineBefore" hidden="1">FALSE</definedName>
    <definedName name="HTML_Name" hidden="1">"Федецкий И.И."</definedName>
    <definedName name="HTML_OBDlg2" hidden="1">TRUE</definedName>
    <definedName name="HTML_OBDlg4" hidden="1">TRUE</definedName>
    <definedName name="HTML_OS" hidden="1">0</definedName>
    <definedName name="HTML_PathFile" hidden="1">"D:\Мои документы\СТАТЬИ\MyHTML.htm"</definedName>
    <definedName name="HTML_Title" hidden="1">"Климатические зоны Томской области"</definedName>
    <definedName name="org">#REF!</definedName>
    <definedName name="raion">#REF!</definedName>
    <definedName name="TABLE" localSheetId="1">'Приложение №3'!#REF!</definedName>
    <definedName name="TABLE" localSheetId="2">'Приложение №4'!#REF!</definedName>
    <definedName name="TABLE" localSheetId="3">'Приложение №5'!#REF!</definedName>
    <definedName name="TABLE" localSheetId="4">'Приложение №6'!#REF!</definedName>
    <definedName name="TABLE" localSheetId="5">'Приложение №7'!#REF!</definedName>
    <definedName name="TABLE" localSheetId="6">'Приложение №8'!#REF!</definedName>
    <definedName name="TABLE" localSheetId="7">'Приложение №9'!#REF!</definedName>
    <definedName name="TABLE_2" localSheetId="1">'Приложение №3'!#REF!</definedName>
    <definedName name="TABLE_2" localSheetId="2">'Приложение №4'!#REF!</definedName>
    <definedName name="TABLE_2" localSheetId="3">'Приложение №5'!#REF!</definedName>
    <definedName name="TABLE_2" localSheetId="4">'Приложение №6'!#REF!</definedName>
    <definedName name="TABLE_2" localSheetId="5">'Приложение №7'!#REF!</definedName>
    <definedName name="TABLE_2" localSheetId="6">'Приложение №8'!#REF!</definedName>
    <definedName name="TABLE_2" localSheetId="7">'Приложение №9'!#REF!</definedName>
    <definedName name="А15">#REF!</definedName>
    <definedName name="А4">#REF!</definedName>
    <definedName name="А8">#REF!</definedName>
    <definedName name="_xlnm.Print_Titles" localSheetId="1">'Приложение №3'!$14:$15</definedName>
    <definedName name="_xlnm.Print_Titles" localSheetId="2">'Приложение №4'!$11:$11</definedName>
    <definedName name="_xlnm.Print_Titles" localSheetId="3">'Приложение №5'!$13:$13</definedName>
    <definedName name="_xlnm.Print_Titles" localSheetId="6">'Приложение №8'!$1:$4</definedName>
    <definedName name="Лист2в">#REF!</definedName>
    <definedName name="Макрос1">#REF!</definedName>
    <definedName name="_xlnm.Print_Area" localSheetId="1">'Приложение №3'!$A$1:$CX$28</definedName>
    <definedName name="_xlnm.Print_Area" localSheetId="2">'Приложение №4'!$A$1:$CX$35</definedName>
    <definedName name="_xlnm.Print_Area" localSheetId="3">'Приложение №5'!$A$1:$CX$39</definedName>
    <definedName name="_xlnm.Print_Area" localSheetId="4">'Приложение №6'!$A$1:$CX$14</definedName>
    <definedName name="_xlnm.Print_Area" localSheetId="5">'Приложение №7'!$A$1:$CX$18</definedName>
    <definedName name="_xlnm.Print_Area" localSheetId="6">'Приложение №8'!$A$1:$CX$102</definedName>
    <definedName name="_xlnm.Print_Area" localSheetId="7">'Приложение №9'!$A$1:$CX$77</definedName>
    <definedName name="ПоследнийГод">'[2]Заголовок'!$B$5</definedName>
  </definedNames>
  <calcPr fullCalcOnLoad="1"/>
</workbook>
</file>

<file path=xl/comments2.xml><?xml version="1.0" encoding="utf-8"?>
<comments xmlns="http://schemas.openxmlformats.org/spreadsheetml/2006/main">
  <authors>
    <author>Filatova</author>
  </authors>
  <commentList>
    <comment ref="BU21" authorId="0">
      <text>
        <r>
          <rPr>
            <b/>
            <sz val="8"/>
            <rFont val="Tahoma"/>
            <family val="0"/>
          </rPr>
          <t>Filatova:</t>
        </r>
        <r>
          <rPr>
            <sz val="8"/>
            <rFont val="Tahoma"/>
            <family val="0"/>
          </rPr>
          <t xml:space="preserve">
затраты в среднем (прилож. 2) за 
3 года поделить на км в среднем за 3 года (08 
счет)
</t>
        </r>
      </text>
    </comment>
  </commentList>
</comments>
</file>

<file path=xl/comments8.xml><?xml version="1.0" encoding="utf-8"?>
<comments xmlns="http://schemas.openxmlformats.org/spreadsheetml/2006/main">
  <authors>
    <author>Filatova</author>
  </authors>
  <commentList>
    <comment ref="AT64" authorId="0">
      <text>
        <r>
          <rPr>
            <b/>
            <sz val="8"/>
            <rFont val="Tahoma"/>
            <family val="0"/>
          </rPr>
          <t>Filatova:</t>
        </r>
        <r>
          <rPr>
            <sz val="8"/>
            <rFont val="Tahoma"/>
            <family val="0"/>
          </rPr>
          <t xml:space="preserve">
мжк, дог-р № 08/127/14
</t>
        </r>
      </text>
    </comment>
    <comment ref="AT20" authorId="0">
      <text>
        <r>
          <rPr>
            <b/>
            <sz val="8"/>
            <rFont val="Tahoma"/>
            <family val="0"/>
          </rPr>
          <t>Filatova:</t>
        </r>
        <r>
          <rPr>
            <sz val="8"/>
            <rFont val="Tahoma"/>
            <family val="0"/>
          </rPr>
          <t xml:space="preserve">
мжк, дог-р № 08/127/14
</t>
        </r>
      </text>
    </comment>
    <comment ref="AT45" authorId="0">
      <text>
        <r>
          <rPr>
            <b/>
            <sz val="8"/>
            <rFont val="Tahoma"/>
            <family val="0"/>
          </rPr>
          <t>Filatova:</t>
        </r>
        <r>
          <rPr>
            <sz val="8"/>
            <rFont val="Tahoma"/>
            <family val="0"/>
          </rPr>
          <t xml:space="preserve">
Том Дом ТДСК дог-р № 08/06/15 от 06.04.2015
</t>
        </r>
      </text>
    </comment>
  </commentList>
</comments>
</file>

<file path=xl/sharedStrings.xml><?xml version="1.0" encoding="utf-8"?>
<sst xmlns="http://schemas.openxmlformats.org/spreadsheetml/2006/main" count="550" uniqueCount="175">
  <si>
    <t>Приложение № 2</t>
  </si>
  <si>
    <t>к стандартам раскрытия информации субъектами оптового и розничных рынков электрической энергии</t>
  </si>
  <si>
    <t>(в ред. Постановления Правительства РФ от 17.09.2015 № 987)</t>
  </si>
  <si>
    <t>ПРОГНОЗНЫЕ СВЕДЕНИЯ</t>
  </si>
  <si>
    <t>о расходах за технологическое присоединение</t>
  </si>
  <si>
    <t>на</t>
  </si>
  <si>
    <t>год</t>
  </si>
  <si>
    <t>(наименование сетевой организации)</t>
  </si>
  <si>
    <t xml:space="preserve">1. Полное наименование  </t>
  </si>
  <si>
    <t xml:space="preserve">2. Сокращенное наименование  </t>
  </si>
  <si>
    <t xml:space="preserve">3. Место нахождения  </t>
  </si>
  <si>
    <t xml:space="preserve">4. Адрес юридического лица  </t>
  </si>
  <si>
    <t xml:space="preserve">5. ИНН  </t>
  </si>
  <si>
    <t xml:space="preserve">6. КПП  </t>
  </si>
  <si>
    <t xml:space="preserve">7. Ф.И.О. руководителя  </t>
  </si>
  <si>
    <t xml:space="preserve">8. Адрес электронной почты  </t>
  </si>
  <si>
    <t xml:space="preserve">9. Контактный телефон  </t>
  </si>
  <si>
    <t xml:space="preserve">10. Факс  </t>
  </si>
  <si>
    <t>Приложение № 3</t>
  </si>
  <si>
    <t>(в ред. Постановления Правительства РФ</t>
  </si>
  <si>
    <t>от 17.09.2015 № 987)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</si>
  <si>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</si>
  <si>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</si>
  <si>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</si>
  <si>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 xml:space="preserve"> год</t>
  </si>
  <si>
    <t>Наименование стандартизированных 
тарифных ставок</t>
  </si>
  <si>
    <t>Единица измерения</t>
  </si>
  <si>
    <t>Стандартизированные тарифные ставки</t>
  </si>
  <si>
    <t>по постоянной схеме</t>
  </si>
  <si>
    <t>по 
временной схеме</t>
  </si>
  <si>
    <t>рублей/кВт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</si>
  <si>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</si>
  <si>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</si>
  <si>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</si>
  <si>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</si>
  <si>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</si>
  <si>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</si>
  <si>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</si>
  <si>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</si>
  <si>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</si>
  <si>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</si>
  <si>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</si>
  <si>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</si>
  <si>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</si>
  <si>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</si>
  <si>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</si>
  <si>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</si>
  <si>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</si>
  <si>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</si>
  <si>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</si>
  <si>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</si>
  <si>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</si>
  <si>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</si>
  <si>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</si>
  <si>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</si>
  <si>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</si>
  <si>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</si>
  <si>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</si>
  <si>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</si>
  <si>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</si>
  <si>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</si>
  <si>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</si>
  <si>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</si>
  <si>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</si>
  <si>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</si>
  <si>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</si>
  <si>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</si>
  <si>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</si>
  <si>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</si>
  <si>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</si>
  <si>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</si>
  <si>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</si>
  <si>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</si>
  <si>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</si>
  <si>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</si>
  <si>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</si>
  <si>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</si>
  <si>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</si>
  <si>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</si>
  <si>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</si>
  <si>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</si>
  <si>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</si>
  <si>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</si>
  <si>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</si>
  <si>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</si>
  <si>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</si>
  <si>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</si>
  <si>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</si>
  <si>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</si>
  <si>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</si>
  <si>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</si>
  <si>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</si>
  <si>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</si>
  <si>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</si>
  <si>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</si>
  <si>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</si>
  <si>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</si>
  <si>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</si>
  <si>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</si>
  <si>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</si>
  <si>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</si>
  <si>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</si>
  <si>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</si>
  <si>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</si>
  <si>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</si>
  <si>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</si>
  <si>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</si>
  <si>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</si>
  <si>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</si>
  <si>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</si>
  <si>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</si>
  <si>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</si>
  <si>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</si>
  <si>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</si>
  <si>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</si>
  <si>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</si>
  <si>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</si>
  <si>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</si>
  <si>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</si>
  <si>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</si>
  <si>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</si>
  <si>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</si>
  <si>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</si>
  <si>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</si>
  <si>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</si>
  <si>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</si>
  <si>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</si>
  <si>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</si>
  <si>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</si>
  <si>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</si>
  <si>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</si>
  <si>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t>Приложение № 9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</si>
  <si>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</si>
  <si>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</si>
  <si>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</si>
  <si>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</si>
  <si>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</si>
  <si>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Общество с ограниченной ответственностью "Электросети"</t>
  </si>
  <si>
    <t xml:space="preserve">ООО «Электросети» </t>
  </si>
  <si>
    <t>636071, Томская область, г. Северск, ул.Мира, д.18 «б»,стр.4</t>
  </si>
  <si>
    <t>Макаренко Виталий Алексеевич</t>
  </si>
  <si>
    <t>ges@seversk.ru</t>
  </si>
  <si>
    <t xml:space="preserve"> 8 3823 77 49 86</t>
  </si>
  <si>
    <t>Х</t>
  </si>
  <si>
    <t>строительство кабельных линий:</t>
  </si>
  <si>
    <t>0,4 кв</t>
  </si>
  <si>
    <t>6-10 кв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</si>
  <si>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электропередачи:</t>
  </si>
  <si>
    <t>-</t>
  </si>
  <si>
    <t>2013 год</t>
  </si>
  <si>
    <t>2014 год</t>
  </si>
  <si>
    <t>_____*_Согласно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</si>
  <si>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_____*_Заявители, оплачивающие технологическое присоединение своих энергопринимающих устройств в размере не более 550 рублей.</t>
  </si>
  <si>
    <t>_____**_Заявители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</si>
  <si>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о поданных заявках на технологическое присоединение 
за 2013-2014 гг.</t>
  </si>
  <si>
    <t>о поданных заявках на технологическое присоединение 
за 2015 г.</t>
  </si>
  <si>
    <t>о поданных заявках на технологическое присоединение 
за три года (2013-2015 гг).</t>
  </si>
  <si>
    <t>За три года (2013- 2015  гг.)</t>
  </si>
  <si>
    <t>_____**_Заявители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</t>
  </si>
  <si>
    <t>Примечание:
&lt;*&gt; Количество присоединений по 330 договорам - 370 штук</t>
  </si>
  <si>
    <t>До 15 кВт - всего &lt;*&gt;</t>
  </si>
  <si>
    <t>Примечание:
&lt;*&gt; Количество присоединений по 88 договорам - 95 штук</t>
  </si>
  <si>
    <t>Примечание:
&lt;*&gt; Количество присоединений по 123 договорам - 142 штуки</t>
  </si>
  <si>
    <t>2015 год</t>
  </si>
  <si>
    <t>Примечание:
&lt;*&gt; Количество присоединений по 119 договорам - 133 штуки</t>
  </si>
  <si>
    <t>2017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</si>
  <si>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</si>
  <si>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</si>
  <si>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</si>
  <si>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</si>
  <si>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</si>
  <si>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</si>
  <si>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</si>
  <si>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</si>
  <si>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r>
      <t>_____*_Ставки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</si>
</sst>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_-* #,##0_-;\-* #,##0_-;_-* &quot;-&quot;_-;_-@_-"/>
    <numFmt numFmtId="174" formatCode="_-* #,##0.00_-;\-* #,##0.00_-;_-* &quot;-&quot;??_-;_-@_-"/>
    <numFmt numFmtId="175" formatCode="_-&quot;$&quot;\ * #,##0.00_-;\-&quot;$&quot;\ * #,##0.00_-;_-&quot;$&quot;\ * &quot;-&quot;??_-;_-@_-"/>
    <numFmt numFmtId="176" formatCode="&quot;$&quot;#,##0.0"/>
    <numFmt numFmtId="177" formatCode="_(&quot;$&quot;* #,##0.0_);_(&quot;$&quot;* \(#,##0.0\);_(&quot;$&quot;* &quot;-&quot;_);_(@_)"/>
    <numFmt numFmtId="178" formatCode="#,##0.00\ &quot;DM&quot;;\-#,##0.00\ &quot;DM&quot;"/>
    <numFmt numFmtId="179" formatCode="#,##0.00\ &quot;Sk&quot;;\-#,##0.00\ &quot;Sk&quot;"/>
    <numFmt numFmtId="180" formatCode="#,##0.00\ &quot;Sk&quot;;[Red]\-#,##0.00\ &quot;Sk&quot;"/>
    <numFmt numFmtId="181" formatCode="_-* #,##0\ &quot;Sk&quot;_-;\-* #,##0\ &quot;Sk&quot;_-;_-* &quot;-&quot;\ &quot;Sk&quot;_-;_-@_-"/>
    <numFmt numFmtId="182" formatCode="_-* #,##0\ _S_k_-;\-* #,##0\ _S_k_-;_-* &quot;-&quot;\ _S_k_-;_-@_-"/>
    <numFmt numFmtId="183" formatCode="_-* #,##0.00\ &quot;Sk&quot;_-;\-* #,##0.00\ &quot;Sk&quot;_-;_-* &quot;-&quot;??\ &quot;Sk&quot;_-;_-@_-"/>
    <numFmt numFmtId="184" formatCode="_-* #,##0.00\ _S_k_-;\-* #,##0.00\ _S_k_-;_-* &quot;-&quot;??\ _S_k_-;_-@_-"/>
    <numFmt numFmtId="185" formatCode="#,##0.0_);\(#,##0.0\)"/>
    <numFmt numFmtId="186" formatCode="_ &quot;$&quot;\ * #,##0_ ;_ &quot;$&quot;\ * \-#,##0_ ;_ &quot;$&quot;\ * &quot;-&quot;??_ ;_ @_ "/>
    <numFmt numFmtId="187" formatCode="0.0%"/>
    <numFmt numFmtId="188" formatCode="d\ mmmm\,\ yyyy"/>
    <numFmt numFmtId="189" formatCode="_-* #,##0_р_._-;\-* #,##0_р_._-;_-* &quot;-&quot;??_р_._-;_-@_-"/>
    <numFmt numFmtId="190" formatCode="_-* #,##0.0_р_._-;\-* #,##0.0_р_._-;_-* &quot;-&quot;??_р_._-;_-@_-"/>
    <numFmt numFmtId="191" formatCode="#,##0.0"/>
    <numFmt numFmtId="192" formatCode="#,##0.000"/>
    <numFmt numFmtId="193" formatCode="#,##0.0000"/>
    <numFmt numFmtId="194" formatCode="#,##0.00000"/>
    <numFmt numFmtId="195" formatCode="_(* #,##0.00_);_(* \(#,##0.00\);_(* &quot;-&quot;??_);_(@_)"/>
    <numFmt numFmtId="196" formatCode="0.00000000"/>
    <numFmt numFmtId="197" formatCode="0.0000000"/>
  </numFmts>
  <fonts count="55">
    <font>
      <sz val="10"/>
      <name val="Times New Roman"/>
      <family val="0"/>
    </font>
    <font>
      <b/>
      <sz val="14"/>
      <name val="Times New Roman"/>
      <family val="1"/>
    </font>
    <font>
      <sz val="8"/>
      <name val="Times New Roman"/>
      <family val="0"/>
    </font>
    <font>
      <sz val="10"/>
      <name val="Arial Cyr"/>
      <family val="0"/>
    </font>
    <font>
      <sz val="12"/>
      <name val="Times New Roman"/>
      <family val="1"/>
    </font>
    <font>
      <sz val="10"/>
      <name val="Helv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PragmaticaTT"/>
      <family val="0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Wide Latin"/>
      <family val="0"/>
    </font>
    <font>
      <i/>
      <sz val="10"/>
      <name val="Wide Latin"/>
      <family val="0"/>
    </font>
    <font>
      <sz val="10"/>
      <name val="Arial"/>
      <family val="0"/>
    </font>
    <font>
      <sz val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Courier"/>
      <family val="0"/>
    </font>
    <font>
      <b/>
      <u val="single"/>
      <sz val="10"/>
      <color indexed="8"/>
      <name val="Courier"/>
      <family val="0"/>
    </font>
    <font>
      <u val="single"/>
      <sz val="10"/>
      <color indexed="8"/>
      <name val="Courier"/>
      <family val="0"/>
    </font>
    <font>
      <sz val="10"/>
      <color indexed="8"/>
      <name val="Courier"/>
      <family val="0"/>
    </font>
    <font>
      <b/>
      <i/>
      <sz val="10"/>
      <color indexed="8"/>
      <name val="Courier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name val="Genev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sz val="11"/>
      <color indexed="17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"/>
      <name val="Times New Roman"/>
      <family val="1"/>
    </font>
    <font>
      <b/>
      <sz val="12"/>
      <name val="Times New Roman"/>
      <family val="1"/>
    </font>
    <font>
      <vertAlign val="subscript"/>
      <sz val="12"/>
      <name val="Times New Roman"/>
      <family val="1"/>
    </font>
    <font>
      <vertAlign val="subscript"/>
      <sz val="10"/>
      <name val="Times New Roman"/>
      <family val="1"/>
    </font>
    <font>
      <b/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54"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 applyFill="0">
      <alignment vertical="center" wrapText="1"/>
      <protection/>
    </xf>
    <xf numFmtId="181" fontId="9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>
      <alignment vertical="center"/>
      <protection/>
    </xf>
    <xf numFmtId="0" fontId="13" fillId="16" borderId="2">
      <alignment vertical="center"/>
      <protection/>
    </xf>
    <xf numFmtId="0" fontId="14" fillId="0" borderId="0" applyFill="0" applyBorder="0" applyAlignment="0">
      <protection/>
    </xf>
    <xf numFmtId="185" fontId="5" fillId="0" borderId="0" applyFill="0" applyBorder="0" applyAlignment="0">
      <protection/>
    </xf>
    <xf numFmtId="177" fontId="15" fillId="0" borderId="0" applyFill="0" applyBorder="0" applyAlignment="0">
      <protection/>
    </xf>
    <xf numFmtId="179" fontId="15" fillId="0" borderId="0" applyFill="0" applyBorder="0" applyAlignment="0">
      <protection/>
    </xf>
    <xf numFmtId="180" fontId="15" fillId="0" borderId="0" applyFill="0" applyBorder="0" applyAlignment="0">
      <protection/>
    </xf>
    <xf numFmtId="175" fontId="5" fillId="0" borderId="0" applyFill="0" applyBorder="0" applyAlignment="0">
      <protection/>
    </xf>
    <xf numFmtId="181" fontId="15" fillId="0" borderId="0" applyFill="0" applyBorder="0" applyAlignment="0">
      <protection/>
    </xf>
    <xf numFmtId="185" fontId="5" fillId="0" borderId="0" applyFill="0" applyBorder="0" applyAlignment="0">
      <protection/>
    </xf>
    <xf numFmtId="0" fontId="14" fillId="0" borderId="0" applyFont="0" applyFill="0" applyBorder="0" applyAlignment="0" applyProtection="0"/>
    <xf numFmtId="175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85" fontId="5" fillId="0" borderId="0" applyFont="0" applyFill="0" applyBorder="0" applyAlignment="0" applyProtection="0"/>
    <xf numFmtId="181" fontId="15" fillId="0" borderId="0" applyFont="0" applyFill="0" applyBorder="0" applyAlignment="0" applyProtection="0"/>
    <xf numFmtId="14" fontId="16" fillId="0" borderId="0" applyFill="0" applyBorder="0" applyAlignment="0">
      <protection/>
    </xf>
    <xf numFmtId="17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5" fontId="5" fillId="0" borderId="0" applyFill="0" applyBorder="0" applyAlignment="0">
      <protection/>
    </xf>
    <xf numFmtId="185" fontId="5" fillId="0" borderId="0" applyFill="0" applyBorder="0" applyAlignment="0">
      <protection/>
    </xf>
    <xf numFmtId="175" fontId="5" fillId="0" borderId="0" applyFill="0" applyBorder="0" applyAlignment="0">
      <protection/>
    </xf>
    <xf numFmtId="181" fontId="15" fillId="0" borderId="0" applyFill="0" applyBorder="0" applyAlignment="0">
      <protection/>
    </xf>
    <xf numFmtId="185" fontId="5" fillId="0" borderId="0" applyFill="0" applyBorder="0" applyAlignment="0">
      <protection/>
    </xf>
    <xf numFmtId="0" fontId="17" fillId="0" borderId="0">
      <alignment/>
      <protection locked="0"/>
    </xf>
    <xf numFmtId="0" fontId="17" fillId="0" borderId="0">
      <alignment/>
      <protection locked="0"/>
    </xf>
    <xf numFmtId="0" fontId="18" fillId="0" borderId="0">
      <alignment/>
      <protection locked="0"/>
    </xf>
    <xf numFmtId="0" fontId="17" fillId="0" borderId="0">
      <alignment/>
      <protection locked="0"/>
    </xf>
    <xf numFmtId="0" fontId="19" fillId="0" borderId="0">
      <alignment/>
      <protection locked="0"/>
    </xf>
    <xf numFmtId="0" fontId="20" fillId="0" borderId="0">
      <alignment/>
      <protection locked="0"/>
    </xf>
    <xf numFmtId="0" fontId="21" fillId="0" borderId="0">
      <alignment/>
      <protection locked="0"/>
    </xf>
    <xf numFmtId="0" fontId="22" fillId="0" borderId="3" applyNumberFormat="0" applyAlignment="0" applyProtection="0"/>
    <xf numFmtId="0" fontId="22" fillId="0" borderId="4">
      <alignment horizontal="left" vertical="center"/>
      <protection/>
    </xf>
    <xf numFmtId="0" fontId="23" fillId="0" borderId="0" applyNumberFormat="0" applyFill="0" applyBorder="0" applyAlignment="0" applyProtection="0"/>
    <xf numFmtId="0" fontId="24" fillId="16" borderId="5">
      <alignment/>
      <protection/>
    </xf>
    <xf numFmtId="175" fontId="5" fillId="0" borderId="0" applyFill="0" applyBorder="0" applyAlignment="0">
      <protection/>
    </xf>
    <xf numFmtId="185" fontId="5" fillId="0" borderId="0" applyFill="0" applyBorder="0" applyAlignment="0">
      <protection/>
    </xf>
    <xf numFmtId="175" fontId="5" fillId="0" borderId="0" applyFill="0" applyBorder="0" applyAlignment="0">
      <protection/>
    </xf>
    <xf numFmtId="181" fontId="15" fillId="0" borderId="0" applyFill="0" applyBorder="0" applyAlignment="0">
      <protection/>
    </xf>
    <xf numFmtId="185" fontId="5" fillId="0" borderId="0" applyFill="0" applyBorder="0" applyAlignment="0">
      <protection/>
    </xf>
    <xf numFmtId="182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3" fontId="9" fillId="0" borderId="0" applyFont="0" applyFill="0" applyBorder="0" applyAlignment="0" applyProtection="0"/>
    <xf numFmtId="186" fontId="3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180" fontId="15" fillId="0" borderId="0" applyFont="0" applyFill="0" applyBorder="0" applyAlignment="0" applyProtection="0"/>
    <xf numFmtId="178" fontId="14" fillId="0" borderId="0" applyFont="0" applyFill="0" applyBorder="0" applyAlignment="0" applyProtection="0"/>
    <xf numFmtId="182" fontId="15" fillId="0" borderId="0" applyFont="0" applyFill="0" applyBorder="0" applyAlignment="0" applyProtection="0"/>
    <xf numFmtId="175" fontId="5" fillId="0" borderId="0" applyFill="0" applyBorder="0" applyAlignment="0">
      <protection/>
    </xf>
    <xf numFmtId="185" fontId="5" fillId="0" borderId="0" applyFill="0" applyBorder="0" applyAlignment="0">
      <protection/>
    </xf>
    <xf numFmtId="175" fontId="5" fillId="0" borderId="0" applyFill="0" applyBorder="0" applyAlignment="0">
      <protection/>
    </xf>
    <xf numFmtId="181" fontId="15" fillId="0" borderId="0" applyFill="0" applyBorder="0" applyAlignment="0">
      <protection/>
    </xf>
    <xf numFmtId="185" fontId="5" fillId="0" borderId="0" applyFill="0" applyBorder="0" applyAlignment="0">
      <protection/>
    </xf>
    <xf numFmtId="0" fontId="24" fillId="0" borderId="0">
      <alignment vertical="center"/>
      <protection/>
    </xf>
    <xf numFmtId="49" fontId="16" fillId="0" borderId="0" applyFill="0" applyBorder="0" applyAlignment="0">
      <protection/>
    </xf>
    <xf numFmtId="182" fontId="15" fillId="0" borderId="0" applyFill="0" applyBorder="0" applyAlignment="0">
      <protection/>
    </xf>
    <xf numFmtId="183" fontId="15" fillId="0" borderId="0" applyFill="0" applyBorder="0" applyAlignment="0">
      <protection/>
    </xf>
    <xf numFmtId="172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25" fillId="7" borderId="6" applyNumberFormat="0" applyAlignment="0" applyProtection="0"/>
    <xf numFmtId="0" fontId="26" fillId="16" borderId="7" applyNumberFormat="0" applyAlignment="0" applyProtection="0"/>
    <xf numFmtId="0" fontId="27" fillId="16" borderId="6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Border="0">
      <alignment horizontal="center" vertical="center" wrapText="1"/>
      <protection/>
    </xf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1" applyBorder="0">
      <alignment horizontal="center" vertical="center" wrapText="1"/>
      <protection/>
    </xf>
    <xf numFmtId="4" fontId="33" fillId="21" borderId="1" applyBorder="0">
      <alignment horizontal="right"/>
      <protection/>
    </xf>
    <xf numFmtId="182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22" borderId="13" applyNumberFormat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14" fillId="23" borderId="1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0" borderId="15" applyNumberFormat="0" applyFill="0" applyAlignment="0" applyProtection="0"/>
    <xf numFmtId="0" fontId="5" fillId="0" borderId="0">
      <alignment/>
      <protection/>
    </xf>
    <xf numFmtId="0" fontId="42" fillId="0" borderId="0" applyNumberFormat="0" applyFill="0" applyBorder="0" applyAlignment="0" applyProtection="0"/>
    <xf numFmtId="0" fontId="0" fillId="0" borderId="0">
      <alignment horizontal="center"/>
      <protection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5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3" fillId="4" borderId="0" applyFont="0" applyBorder="0">
      <alignment horizontal="right"/>
      <protection/>
    </xf>
    <xf numFmtId="4" fontId="33" fillId="4" borderId="16" applyBorder="0">
      <alignment horizontal="right"/>
      <protection/>
    </xf>
    <xf numFmtId="0" fontId="44" fillId="4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126" applyFont="1" applyBorder="1" applyAlignment="1">
      <alignment horizontal="left"/>
      <protection/>
    </xf>
    <xf numFmtId="0" fontId="45" fillId="0" borderId="0" xfId="126" applyFont="1" applyBorder="1" applyAlignment="1">
      <alignment horizontal="left"/>
      <protection/>
    </xf>
    <xf numFmtId="0" fontId="1" fillId="0" borderId="0" xfId="126" applyFont="1" applyBorder="1" applyAlignment="1">
      <alignment horizontal="left"/>
      <protection/>
    </xf>
    <xf numFmtId="0" fontId="1" fillId="0" borderId="0" xfId="126" applyFont="1" applyFill="1" applyBorder="1" applyAlignment="1">
      <alignment horizontal="center" wrapText="1"/>
      <protection/>
    </xf>
    <xf numFmtId="0" fontId="1" fillId="0" borderId="0" xfId="126" applyFont="1" applyFill="1" applyBorder="1" applyAlignment="1">
      <alignment horizontal="left"/>
      <protection/>
    </xf>
    <xf numFmtId="0" fontId="46" fillId="0" borderId="0" xfId="126" applyFont="1" applyBorder="1" applyAlignment="1">
      <alignment horizontal="left"/>
      <protection/>
    </xf>
    <xf numFmtId="0" fontId="0" fillId="0" borderId="0" xfId="126" applyFont="1" applyBorder="1" applyAlignment="1">
      <alignment horizontal="center" vertical="center" wrapText="1"/>
      <protection/>
    </xf>
    <xf numFmtId="0" fontId="0" fillId="0" borderId="0" xfId="126" applyFont="1" applyBorder="1" applyAlignment="1">
      <alignment horizontal="left" vertical="top"/>
      <protection/>
    </xf>
    <xf numFmtId="0" fontId="0" fillId="0" borderId="0" xfId="0" applyFont="1" applyAlignment="1">
      <alignment horizontal="left" indent="15"/>
    </xf>
    <xf numFmtId="0" fontId="0" fillId="0" borderId="0" xfId="0" applyFont="1" applyAlignment="1">
      <alignment/>
    </xf>
    <xf numFmtId="0" fontId="45" fillId="0" borderId="0" xfId="0" applyFont="1" applyAlignment="1">
      <alignment horizontal="left" indent="15"/>
    </xf>
    <xf numFmtId="0" fontId="47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0" fontId="48" fillId="0" borderId="17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vertical="top" wrapText="1"/>
    </xf>
    <xf numFmtId="0" fontId="47" fillId="0" borderId="0" xfId="0" applyFont="1" applyAlignment="1">
      <alignment/>
    </xf>
    <xf numFmtId="0" fontId="50" fillId="0" borderId="0" xfId="0" applyFont="1" applyAlignment="1">
      <alignment horizontal="left" indent="15"/>
    </xf>
    <xf numFmtId="0" fontId="50" fillId="0" borderId="0" xfId="0" applyFont="1" applyAlignment="1">
      <alignment horizontal="left" indent="7"/>
    </xf>
    <xf numFmtId="0" fontId="0" fillId="0" borderId="0" xfId="128" applyFont="1" applyBorder="1" applyAlignment="1">
      <alignment horizontal="left"/>
      <protection/>
    </xf>
    <xf numFmtId="0" fontId="45" fillId="0" borderId="0" xfId="128" applyFont="1" applyBorder="1" applyAlignment="1">
      <alignment horizontal="left"/>
      <protection/>
    </xf>
    <xf numFmtId="0" fontId="47" fillId="0" borderId="0" xfId="128" applyFont="1" applyBorder="1" applyAlignment="1">
      <alignment horizontal="left"/>
      <protection/>
    </xf>
    <xf numFmtId="0" fontId="1" fillId="0" borderId="0" xfId="128" applyFont="1" applyBorder="1" applyAlignment="1">
      <alignment horizontal="left"/>
      <protection/>
    </xf>
    <xf numFmtId="0" fontId="1" fillId="0" borderId="0" xfId="128" applyFont="1" applyFill="1" applyBorder="1" applyAlignment="1">
      <alignment horizontal="left"/>
      <protection/>
    </xf>
    <xf numFmtId="0" fontId="51" fillId="0" borderId="0" xfId="128" applyFont="1" applyFill="1" applyBorder="1" applyAlignment="1">
      <alignment horizontal="left"/>
      <protection/>
    </xf>
    <xf numFmtId="0" fontId="51" fillId="0" borderId="0" xfId="128" applyFont="1" applyFill="1" applyBorder="1" applyAlignment="1">
      <alignment horizontal="right"/>
      <protection/>
    </xf>
    <xf numFmtId="0" fontId="46" fillId="0" borderId="0" xfId="128" applyFont="1" applyBorder="1" applyAlignment="1">
      <alignment horizontal="left"/>
      <protection/>
    </xf>
    <xf numFmtId="0" fontId="4" fillId="0" borderId="0" xfId="128" applyFont="1" applyBorder="1" applyAlignment="1">
      <alignment horizontal="center" vertical="center" wrapText="1"/>
      <protection/>
    </xf>
    <xf numFmtId="0" fontId="4" fillId="0" borderId="0" xfId="128" applyFont="1" applyBorder="1" applyAlignment="1">
      <alignment horizontal="left" vertical="top"/>
      <protection/>
    </xf>
    <xf numFmtId="0" fontId="0" fillId="0" borderId="0" xfId="124" applyFont="1" applyBorder="1" applyAlignment="1">
      <alignment horizontal="left"/>
      <protection/>
    </xf>
    <xf numFmtId="0" fontId="45" fillId="0" borderId="0" xfId="124" applyFont="1" applyBorder="1" applyAlignment="1">
      <alignment horizontal="left"/>
      <protection/>
    </xf>
    <xf numFmtId="0" fontId="47" fillId="0" borderId="0" xfId="124" applyFont="1" applyBorder="1" applyAlignment="1">
      <alignment horizontal="left"/>
      <protection/>
    </xf>
    <xf numFmtId="0" fontId="1" fillId="0" borderId="0" xfId="124" applyFont="1" applyBorder="1" applyAlignment="1">
      <alignment horizontal="left"/>
      <protection/>
    </xf>
    <xf numFmtId="0" fontId="1" fillId="0" borderId="0" xfId="124" applyFont="1" applyFill="1" applyBorder="1" applyAlignment="1">
      <alignment horizontal="left"/>
      <protection/>
    </xf>
    <xf numFmtId="0" fontId="46" fillId="0" borderId="0" xfId="124" applyFont="1" applyBorder="1" applyAlignment="1">
      <alignment horizontal="left"/>
      <protection/>
    </xf>
    <xf numFmtId="0" fontId="4" fillId="0" borderId="0" xfId="124" applyFont="1" applyBorder="1" applyAlignment="1">
      <alignment horizontal="center" vertical="center" wrapText="1"/>
      <protection/>
    </xf>
    <xf numFmtId="0" fontId="4" fillId="0" borderId="0" xfId="124" applyFont="1" applyBorder="1" applyAlignment="1">
      <alignment horizontal="left" vertical="top"/>
      <protection/>
    </xf>
    <xf numFmtId="0" fontId="0" fillId="0" borderId="0" xfId="129" applyFont="1" applyBorder="1" applyAlignment="1">
      <alignment horizontal="left"/>
      <protection/>
    </xf>
    <xf numFmtId="0" fontId="45" fillId="0" borderId="0" xfId="129" applyFont="1" applyBorder="1" applyAlignment="1">
      <alignment horizontal="left"/>
      <protection/>
    </xf>
    <xf numFmtId="0" fontId="47" fillId="0" borderId="0" xfId="129" applyFont="1" applyBorder="1" applyAlignment="1">
      <alignment horizontal="left"/>
      <protection/>
    </xf>
    <xf numFmtId="0" fontId="1" fillId="0" borderId="0" xfId="129" applyFont="1" applyBorder="1" applyAlignment="1">
      <alignment horizontal="left"/>
      <protection/>
    </xf>
    <xf numFmtId="0" fontId="1" fillId="0" borderId="0" xfId="129" applyFont="1" applyFill="1" applyBorder="1" applyAlignment="1">
      <alignment horizontal="left"/>
      <protection/>
    </xf>
    <xf numFmtId="0" fontId="4" fillId="0" borderId="0" xfId="129" applyFont="1" applyBorder="1" applyAlignment="1">
      <alignment horizontal="left"/>
      <protection/>
    </xf>
    <xf numFmtId="0" fontId="47" fillId="0" borderId="0" xfId="129" applyFont="1" applyBorder="1" applyAlignment="1">
      <alignment horizontal="right"/>
      <protection/>
    </xf>
    <xf numFmtId="0" fontId="4" fillId="0" borderId="0" xfId="129" applyFont="1" applyBorder="1" applyAlignment="1">
      <alignment horizontal="center" vertical="center" wrapText="1"/>
      <protection/>
    </xf>
    <xf numFmtId="0" fontId="4" fillId="0" borderId="0" xfId="129" applyFont="1" applyBorder="1" applyAlignment="1">
      <alignment horizontal="left" vertical="top"/>
      <protection/>
    </xf>
    <xf numFmtId="0" fontId="46" fillId="0" borderId="0" xfId="129" applyFont="1" applyBorder="1" applyAlignment="1">
      <alignment horizontal="left"/>
      <protection/>
    </xf>
    <xf numFmtId="0" fontId="0" fillId="0" borderId="0" xfId="130" applyFont="1" applyBorder="1" applyAlignment="1">
      <alignment horizontal="left"/>
      <protection/>
    </xf>
    <xf numFmtId="0" fontId="45" fillId="0" borderId="0" xfId="130" applyFont="1" applyBorder="1" applyAlignment="1">
      <alignment horizontal="left"/>
      <protection/>
    </xf>
    <xf numFmtId="0" fontId="47" fillId="0" borderId="0" xfId="130" applyFont="1" applyBorder="1" applyAlignment="1">
      <alignment horizontal="left"/>
      <protection/>
    </xf>
    <xf numFmtId="0" fontId="1" fillId="0" borderId="0" xfId="130" applyFont="1" applyBorder="1" applyAlignment="1">
      <alignment horizontal="left"/>
      <protection/>
    </xf>
    <xf numFmtId="0" fontId="1" fillId="0" borderId="0" xfId="130" applyFont="1" applyFill="1" applyBorder="1" applyAlignment="1">
      <alignment horizontal="left"/>
      <protection/>
    </xf>
    <xf numFmtId="0" fontId="4" fillId="0" borderId="0" xfId="130" applyFont="1" applyBorder="1" applyAlignment="1">
      <alignment horizontal="center" vertical="center" wrapText="1"/>
      <protection/>
    </xf>
    <xf numFmtId="0" fontId="4" fillId="0" borderId="0" xfId="130" applyFont="1" applyBorder="1" applyAlignment="1">
      <alignment horizontal="left" vertical="top"/>
      <protection/>
    </xf>
    <xf numFmtId="0" fontId="46" fillId="0" borderId="0" xfId="130" applyFont="1" applyBorder="1" applyAlignment="1">
      <alignment horizontal="left"/>
      <protection/>
    </xf>
    <xf numFmtId="0" fontId="0" fillId="0" borderId="0" xfId="125" applyFont="1" applyBorder="1" applyAlignment="1">
      <alignment horizontal="left"/>
      <protection/>
    </xf>
    <xf numFmtId="0" fontId="45" fillId="0" borderId="0" xfId="125" applyFont="1" applyBorder="1" applyAlignment="1">
      <alignment horizontal="left"/>
      <protection/>
    </xf>
    <xf numFmtId="0" fontId="1" fillId="0" borderId="0" xfId="125" applyFont="1" applyBorder="1" applyAlignment="1">
      <alignment horizontal="left"/>
      <protection/>
    </xf>
    <xf numFmtId="0" fontId="1" fillId="0" borderId="0" xfId="125" applyFont="1" applyFill="1" applyBorder="1" applyAlignment="1">
      <alignment horizontal="left"/>
      <protection/>
    </xf>
    <xf numFmtId="0" fontId="47" fillId="0" borderId="0" xfId="125" applyFont="1" applyBorder="1" applyAlignment="1">
      <alignment horizontal="left"/>
      <protection/>
    </xf>
    <xf numFmtId="0" fontId="4" fillId="0" borderId="0" xfId="125" applyFont="1" applyBorder="1" applyAlignment="1">
      <alignment horizontal="center" vertical="center" wrapText="1"/>
      <protection/>
    </xf>
    <xf numFmtId="0" fontId="4" fillId="0" borderId="0" xfId="125" applyFont="1" applyBorder="1" applyAlignment="1">
      <alignment horizontal="left" vertical="top"/>
      <protection/>
    </xf>
    <xf numFmtId="0" fontId="46" fillId="0" borderId="0" xfId="125" applyFont="1" applyBorder="1" applyAlignment="1">
      <alignment horizontal="left"/>
      <protection/>
    </xf>
    <xf numFmtId="0" fontId="0" fillId="0" borderId="0" xfId="127" applyFont="1" applyBorder="1" applyAlignment="1">
      <alignment horizontal="left"/>
      <protection/>
    </xf>
    <xf numFmtId="0" fontId="45" fillId="0" borderId="0" xfId="127" applyFont="1" applyBorder="1" applyAlignment="1">
      <alignment horizontal="left"/>
      <protection/>
    </xf>
    <xf numFmtId="0" fontId="1" fillId="0" borderId="0" xfId="127" applyFont="1" applyBorder="1" applyAlignment="1">
      <alignment horizontal="left"/>
      <protection/>
    </xf>
    <xf numFmtId="0" fontId="1" fillId="0" borderId="0" xfId="127" applyFont="1" applyFill="1" applyBorder="1" applyAlignment="1">
      <alignment horizontal="left"/>
      <protection/>
    </xf>
    <xf numFmtId="0" fontId="46" fillId="0" borderId="0" xfId="127" applyFont="1" applyBorder="1" applyAlignment="1">
      <alignment horizontal="left"/>
      <protection/>
    </xf>
    <xf numFmtId="0" fontId="4" fillId="0" borderId="0" xfId="127" applyFont="1" applyBorder="1" applyAlignment="1">
      <alignment horizontal="center" vertical="center" wrapText="1"/>
      <protection/>
    </xf>
    <xf numFmtId="0" fontId="4" fillId="0" borderId="0" xfId="127" applyFont="1" applyBorder="1" applyAlignment="1">
      <alignment horizontal="left" vertical="top"/>
      <protection/>
    </xf>
    <xf numFmtId="0" fontId="4" fillId="0" borderId="0" xfId="127" applyFont="1" applyBorder="1" applyAlignment="1">
      <alignment horizontal="center" vertical="top"/>
      <protection/>
    </xf>
    <xf numFmtId="0" fontId="4" fillId="0" borderId="0" xfId="127" applyFont="1" applyFill="1" applyBorder="1" applyAlignment="1">
      <alignment horizontal="left" vertical="top" wrapText="1"/>
      <protection/>
    </xf>
    <xf numFmtId="0" fontId="4" fillId="0" borderId="18" xfId="128" applyFont="1" applyBorder="1" applyAlignment="1">
      <alignment horizontal="center" vertical="top"/>
      <protection/>
    </xf>
    <xf numFmtId="0" fontId="4" fillId="0" borderId="19" xfId="128" applyFont="1" applyBorder="1" applyAlignment="1">
      <alignment horizontal="center" vertical="top"/>
      <protection/>
    </xf>
    <xf numFmtId="0" fontId="4" fillId="0" borderId="20" xfId="128" applyFont="1" applyBorder="1" applyAlignment="1">
      <alignment horizontal="center" vertical="top"/>
      <protection/>
    </xf>
    <xf numFmtId="0" fontId="4" fillId="0" borderId="2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1" xfId="128" applyFont="1" applyBorder="1" applyAlignment="1">
      <alignment horizontal="center" vertical="top"/>
      <protection/>
    </xf>
    <xf numFmtId="4" fontId="4" fillId="0" borderId="1" xfId="128" applyNumberFormat="1" applyFont="1" applyBorder="1" applyAlignment="1">
      <alignment horizontal="center" vertical="top"/>
      <protection/>
    </xf>
    <xf numFmtId="0" fontId="4" fillId="0" borderId="22" xfId="128" applyFont="1" applyBorder="1" applyAlignment="1">
      <alignment horizontal="center" vertical="top"/>
      <protection/>
    </xf>
    <xf numFmtId="0" fontId="4" fillId="0" borderId="4" xfId="128" applyFont="1" applyBorder="1" applyAlignment="1">
      <alignment horizontal="center" vertical="top"/>
      <protection/>
    </xf>
    <xf numFmtId="0" fontId="4" fillId="0" borderId="23" xfId="128" applyFont="1" applyBorder="1" applyAlignment="1">
      <alignment horizontal="center" vertical="top"/>
      <protection/>
    </xf>
    <xf numFmtId="0" fontId="4" fillId="0" borderId="4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0" fillId="0" borderId="0" xfId="128" applyFont="1" applyBorder="1" applyAlignment="1">
      <alignment horizontal="left" vertical="top" wrapText="1"/>
      <protection/>
    </xf>
    <xf numFmtId="0" fontId="51" fillId="0" borderId="20" xfId="128" applyFont="1" applyFill="1" applyBorder="1" applyAlignment="1">
      <alignment horizontal="left" vertical="justify"/>
      <protection/>
    </xf>
    <xf numFmtId="0" fontId="4" fillId="0" borderId="24" xfId="128" applyFont="1" applyBorder="1" applyAlignment="1">
      <alignment horizontal="center" vertical="center" wrapText="1"/>
      <protection/>
    </xf>
    <xf numFmtId="0" fontId="4" fillId="0" borderId="25" xfId="128" applyFont="1" applyBorder="1" applyAlignment="1">
      <alignment horizontal="center" vertical="center" wrapText="1"/>
      <protection/>
    </xf>
    <xf numFmtId="0" fontId="4" fillId="0" borderId="21" xfId="128" applyFont="1" applyBorder="1" applyAlignment="1">
      <alignment horizontal="center" vertical="center" wrapText="1"/>
      <protection/>
    </xf>
    <xf numFmtId="0" fontId="4" fillId="0" borderId="18" xfId="128" applyFont="1" applyBorder="1" applyAlignment="1">
      <alignment horizontal="center" vertical="center" wrapText="1"/>
      <protection/>
    </xf>
    <xf numFmtId="0" fontId="49" fillId="0" borderId="26" xfId="128" applyFont="1" applyBorder="1" applyAlignment="1">
      <alignment horizontal="center" vertical="top"/>
      <protection/>
    </xf>
    <xf numFmtId="49" fontId="1" fillId="0" borderId="20" xfId="128" applyNumberFormat="1" applyFont="1" applyFill="1" applyBorder="1" applyAlignment="1">
      <alignment horizontal="center"/>
      <protection/>
    </xf>
    <xf numFmtId="0" fontId="4" fillId="0" borderId="1" xfId="128" applyFont="1" applyBorder="1" applyAlignment="1">
      <alignment horizontal="center" vertical="center" wrapText="1"/>
      <protection/>
    </xf>
    <xf numFmtId="0" fontId="4" fillId="0" borderId="22" xfId="128" applyFont="1" applyBorder="1" applyAlignment="1">
      <alignment horizontal="center" vertical="center" wrapText="1"/>
      <protection/>
    </xf>
    <xf numFmtId="0" fontId="51" fillId="0" borderId="0" xfId="128" applyFont="1" applyBorder="1" applyAlignment="1">
      <alignment horizontal="center"/>
      <protection/>
    </xf>
    <xf numFmtId="0" fontId="51" fillId="0" borderId="0" xfId="128" applyFont="1" applyFill="1" applyBorder="1" applyAlignment="1">
      <alignment horizontal="center" wrapText="1"/>
      <protection/>
    </xf>
    <xf numFmtId="0" fontId="4" fillId="0" borderId="18" xfId="128" applyFont="1" applyFill="1" applyBorder="1" applyAlignment="1">
      <alignment horizontal="center" vertical="top"/>
      <protection/>
    </xf>
    <xf numFmtId="0" fontId="4" fillId="0" borderId="1" xfId="128" applyFont="1" applyFill="1" applyBorder="1" applyAlignment="1">
      <alignment horizontal="center" vertical="top"/>
      <protection/>
    </xf>
    <xf numFmtId="0" fontId="0" fillId="0" borderId="0" xfId="0" applyFont="1" applyBorder="1" applyAlignment="1">
      <alignment horizontal="justify" vertical="top" wrapText="1"/>
    </xf>
    <xf numFmtId="0" fontId="4" fillId="0" borderId="4" xfId="128" applyFont="1" applyBorder="1" applyAlignment="1">
      <alignment horizontal="center" vertical="center" wrapText="1"/>
      <protection/>
    </xf>
    <xf numFmtId="4" fontId="4" fillId="0" borderId="1" xfId="128" applyNumberFormat="1" applyFont="1" applyFill="1" applyBorder="1" applyAlignment="1">
      <alignment horizontal="center" vertical="top"/>
      <protection/>
    </xf>
    <xf numFmtId="0" fontId="4" fillId="0" borderId="1" xfId="124" applyFont="1" applyBorder="1" applyAlignment="1">
      <alignment horizontal="center" vertical="top"/>
      <protection/>
    </xf>
    <xf numFmtId="0" fontId="4" fillId="0" borderId="1" xfId="0" applyFont="1" applyFill="1" applyBorder="1" applyAlignment="1">
      <alignment horizontal="left" vertical="top" wrapText="1" indent="1"/>
    </xf>
    <xf numFmtId="2" fontId="4" fillId="0" borderId="1" xfId="124" applyNumberFormat="1" applyFont="1" applyBorder="1" applyAlignment="1">
      <alignment horizontal="center" vertical="top"/>
      <protection/>
    </xf>
    <xf numFmtId="0" fontId="4" fillId="0" borderId="1" xfId="0" applyFont="1" applyFill="1" applyBorder="1" applyAlignment="1">
      <alignment horizontal="left" vertical="top" wrapText="1"/>
    </xf>
    <xf numFmtId="0" fontId="0" fillId="0" borderId="0" xfId="124" applyFont="1" applyBorder="1" applyAlignment="1">
      <alignment horizontal="justify" vertical="top" wrapText="1"/>
      <protection/>
    </xf>
    <xf numFmtId="0" fontId="4" fillId="0" borderId="1" xfId="124" applyFont="1" applyBorder="1" applyAlignment="1">
      <alignment horizontal="center" vertical="center" wrapText="1"/>
      <protection/>
    </xf>
    <xf numFmtId="0" fontId="1" fillId="0" borderId="0" xfId="124" applyFont="1" applyFill="1" applyBorder="1" applyAlignment="1">
      <alignment horizontal="center"/>
      <protection/>
    </xf>
    <xf numFmtId="172" fontId="4" fillId="0" borderId="1" xfId="124" applyNumberFormat="1" applyFont="1" applyBorder="1" applyAlignment="1">
      <alignment horizontal="center" vertical="top"/>
      <protection/>
    </xf>
    <xf numFmtId="0" fontId="0" fillId="0" borderId="0" xfId="124" applyFont="1" applyBorder="1" applyAlignment="1">
      <alignment horizontal="left" vertical="top" wrapText="1"/>
      <protection/>
    </xf>
    <xf numFmtId="0" fontId="1" fillId="0" borderId="0" xfId="124" applyFont="1" applyBorder="1" applyAlignment="1">
      <alignment horizontal="center"/>
      <protection/>
    </xf>
    <xf numFmtId="0" fontId="4" fillId="0" borderId="20" xfId="129" applyFont="1" applyBorder="1" applyAlignment="1">
      <alignment horizontal="center" vertical="top"/>
      <protection/>
    </xf>
    <xf numFmtId="0" fontId="4" fillId="0" borderId="21" xfId="129" applyFont="1" applyFill="1" applyBorder="1" applyAlignment="1">
      <alignment horizontal="left" vertical="top" wrapText="1" indent="2"/>
      <protection/>
    </xf>
    <xf numFmtId="0" fontId="4" fillId="0" borderId="18" xfId="129" applyFont="1" applyFill="1" applyBorder="1" applyAlignment="1">
      <alignment horizontal="left" vertical="top" wrapText="1" indent="2"/>
      <protection/>
    </xf>
    <xf numFmtId="0" fontId="4" fillId="0" borderId="18" xfId="129" applyFont="1" applyBorder="1" applyAlignment="1">
      <alignment horizontal="center" vertical="top"/>
      <protection/>
    </xf>
    <xf numFmtId="0" fontId="4" fillId="0" borderId="19" xfId="129" applyFont="1" applyBorder="1" applyAlignment="1">
      <alignment horizontal="center" vertical="top"/>
      <protection/>
    </xf>
    <xf numFmtId="0" fontId="4" fillId="0" borderId="5" xfId="129" applyFont="1" applyBorder="1" applyAlignment="1">
      <alignment horizontal="center" vertical="top"/>
      <protection/>
    </xf>
    <xf numFmtId="0" fontId="4" fillId="0" borderId="27" xfId="129" applyFont="1" applyBorder="1" applyAlignment="1">
      <alignment horizontal="center" vertical="top"/>
      <protection/>
    </xf>
    <xf numFmtId="0" fontId="4" fillId="0" borderId="0" xfId="129" applyFont="1" applyBorder="1" applyAlignment="1">
      <alignment horizontal="center" vertical="top"/>
      <protection/>
    </xf>
    <xf numFmtId="0" fontId="4" fillId="0" borderId="2" xfId="129" applyFont="1" applyFill="1" applyBorder="1" applyAlignment="1">
      <alignment horizontal="left" vertical="top" wrapText="1" indent="2"/>
      <protection/>
    </xf>
    <xf numFmtId="0" fontId="4" fillId="0" borderId="5" xfId="129" applyFont="1" applyFill="1" applyBorder="1" applyAlignment="1">
      <alignment horizontal="left" vertical="top" wrapText="1" indent="2"/>
      <protection/>
    </xf>
    <xf numFmtId="0" fontId="4" fillId="0" borderId="2" xfId="129" applyFont="1" applyFill="1" applyBorder="1" applyAlignment="1">
      <alignment horizontal="left" vertical="top" wrapText="1" indent="1"/>
      <protection/>
    </xf>
    <xf numFmtId="0" fontId="4" fillId="0" borderId="5" xfId="129" applyFont="1" applyFill="1" applyBorder="1" applyAlignment="1">
      <alignment horizontal="left" vertical="top" wrapText="1" indent="1"/>
      <protection/>
    </xf>
    <xf numFmtId="0" fontId="4" fillId="0" borderId="2" xfId="129" applyFont="1" applyFill="1" applyBorder="1" applyAlignment="1">
      <alignment horizontal="left" vertical="top" wrapText="1" indent="3"/>
      <protection/>
    </xf>
    <xf numFmtId="0" fontId="4" fillId="0" borderId="5" xfId="129" applyFont="1" applyFill="1" applyBorder="1" applyAlignment="1">
      <alignment horizontal="left" vertical="top" wrapText="1" indent="3"/>
      <protection/>
    </xf>
    <xf numFmtId="0" fontId="4" fillId="0" borderId="26" xfId="129" applyFont="1" applyBorder="1" applyAlignment="1">
      <alignment horizontal="center" vertical="top"/>
      <protection/>
    </xf>
    <xf numFmtId="0" fontId="4" fillId="0" borderId="24" xfId="129" applyFont="1" applyFill="1" applyBorder="1" applyAlignment="1">
      <alignment horizontal="left" vertical="top" wrapText="1"/>
      <protection/>
    </xf>
    <xf numFmtId="0" fontId="4" fillId="0" borderId="25" xfId="129" applyFont="1" applyFill="1" applyBorder="1" applyAlignment="1">
      <alignment horizontal="left" vertical="top" wrapText="1"/>
      <protection/>
    </xf>
    <xf numFmtId="0" fontId="4" fillId="0" borderId="25" xfId="129" applyFont="1" applyBorder="1" applyAlignment="1">
      <alignment horizontal="center" vertical="top"/>
      <protection/>
    </xf>
    <xf numFmtId="0" fontId="4" fillId="0" borderId="28" xfId="129" applyFont="1" applyBorder="1" applyAlignment="1">
      <alignment horizontal="center" vertical="top"/>
      <protection/>
    </xf>
    <xf numFmtId="0" fontId="4" fillId="0" borderId="2" xfId="129" applyFont="1" applyFill="1" applyBorder="1" applyAlignment="1">
      <alignment horizontal="left" vertical="top" wrapText="1"/>
      <protection/>
    </xf>
    <xf numFmtId="0" fontId="4" fillId="0" borderId="5" xfId="129" applyFont="1" applyFill="1" applyBorder="1" applyAlignment="1">
      <alignment horizontal="left" vertical="top" wrapText="1"/>
      <protection/>
    </xf>
    <xf numFmtId="0" fontId="0" fillId="0" borderId="0" xfId="129" applyFont="1" applyBorder="1" applyAlignment="1">
      <alignment horizontal="left" vertical="top" wrapText="1"/>
      <protection/>
    </xf>
    <xf numFmtId="0" fontId="4" fillId="0" borderId="23" xfId="129" applyFont="1" applyBorder="1" applyAlignment="1">
      <alignment horizontal="center" vertical="center" wrapText="1"/>
      <protection/>
    </xf>
    <xf numFmtId="0" fontId="4" fillId="0" borderId="1" xfId="129" applyFont="1" applyBorder="1" applyAlignment="1">
      <alignment horizontal="center" vertical="center" wrapText="1"/>
      <protection/>
    </xf>
    <xf numFmtId="0" fontId="1" fillId="0" borderId="0" xfId="129" applyFont="1" applyFill="1" applyBorder="1" applyAlignment="1">
      <alignment horizontal="center" wrapText="1"/>
      <protection/>
    </xf>
    <xf numFmtId="0" fontId="1" fillId="0" borderId="0" xfId="129" applyFont="1" applyBorder="1" applyAlignment="1">
      <alignment horizontal="center"/>
      <protection/>
    </xf>
    <xf numFmtId="0" fontId="4" fillId="0" borderId="4" xfId="129" applyFont="1" applyBorder="1" applyAlignment="1">
      <alignment horizontal="center" vertical="top"/>
      <protection/>
    </xf>
    <xf numFmtId="0" fontId="4" fillId="0" borderId="23" xfId="129" applyFont="1" applyFill="1" applyBorder="1" applyAlignment="1">
      <alignment horizontal="left" vertical="top" wrapText="1"/>
      <protection/>
    </xf>
    <xf numFmtId="0" fontId="4" fillId="0" borderId="1" xfId="129" applyFont="1" applyFill="1" applyBorder="1" applyAlignment="1">
      <alignment horizontal="left" vertical="top" wrapText="1"/>
      <protection/>
    </xf>
    <xf numFmtId="0" fontId="4" fillId="0" borderId="1" xfId="129" applyFont="1" applyBorder="1" applyAlignment="1">
      <alignment horizontal="center" vertical="top"/>
      <protection/>
    </xf>
    <xf numFmtId="0" fontId="4" fillId="0" borderId="22" xfId="129" applyFont="1" applyBorder="1" applyAlignment="1">
      <alignment horizontal="center" vertical="top"/>
      <protection/>
    </xf>
    <xf numFmtId="0" fontId="4" fillId="0" borderId="21" xfId="129" applyFont="1" applyFill="1" applyBorder="1" applyAlignment="1">
      <alignment horizontal="left" vertical="top" wrapText="1"/>
      <protection/>
    </xf>
    <xf numFmtId="0" fontId="4" fillId="0" borderId="18" xfId="129" applyFont="1" applyFill="1" applyBorder="1" applyAlignment="1">
      <alignment horizontal="left" vertical="top" wrapText="1"/>
      <protection/>
    </xf>
    <xf numFmtId="0" fontId="4" fillId="0" borderId="22" xfId="129" applyFont="1" applyBorder="1" applyAlignment="1">
      <alignment horizontal="center" vertical="center" wrapText="1"/>
      <protection/>
    </xf>
    <xf numFmtId="0" fontId="4" fillId="0" borderId="4" xfId="129" applyFont="1" applyBorder="1" applyAlignment="1">
      <alignment horizontal="center" vertical="center" wrapText="1"/>
      <protection/>
    </xf>
    <xf numFmtId="0" fontId="0" fillId="0" borderId="0" xfId="130" applyFont="1" applyBorder="1" applyAlignment="1">
      <alignment horizontal="left" vertical="top" wrapText="1"/>
      <protection/>
    </xf>
    <xf numFmtId="0" fontId="1" fillId="0" borderId="0" xfId="130" applyFont="1" applyBorder="1" applyAlignment="1">
      <alignment horizontal="center"/>
      <protection/>
    </xf>
    <xf numFmtId="0" fontId="4" fillId="0" borderId="20" xfId="130" applyFont="1" applyBorder="1" applyAlignment="1">
      <alignment horizontal="center" vertical="top"/>
      <protection/>
    </xf>
    <xf numFmtId="0" fontId="4" fillId="0" borderId="20" xfId="130" applyFont="1" applyFill="1" applyBorder="1" applyAlignment="1">
      <alignment horizontal="left" vertical="top" wrapText="1"/>
      <protection/>
    </xf>
    <xf numFmtId="0" fontId="4" fillId="0" borderId="21" xfId="130" applyFont="1" applyFill="1" applyBorder="1" applyAlignment="1">
      <alignment horizontal="left" vertical="top" wrapText="1"/>
      <protection/>
    </xf>
    <xf numFmtId="0" fontId="4" fillId="0" borderId="23" xfId="130" applyFont="1" applyBorder="1" applyAlignment="1">
      <alignment horizontal="center" vertical="center" wrapText="1"/>
      <protection/>
    </xf>
    <xf numFmtId="0" fontId="4" fillId="0" borderId="1" xfId="130" applyFont="1" applyBorder="1" applyAlignment="1">
      <alignment horizontal="center" vertical="center" wrapText="1"/>
      <protection/>
    </xf>
    <xf numFmtId="0" fontId="1" fillId="0" borderId="0" xfId="130" applyFont="1" applyFill="1" applyBorder="1" applyAlignment="1">
      <alignment horizontal="center" wrapText="1"/>
      <protection/>
    </xf>
    <xf numFmtId="0" fontId="4" fillId="0" borderId="18" xfId="130" applyFont="1" applyBorder="1" applyAlignment="1">
      <alignment horizontal="center" vertical="top"/>
      <protection/>
    </xf>
    <xf numFmtId="0" fontId="4" fillId="0" borderId="19" xfId="130" applyFont="1" applyBorder="1" applyAlignment="1">
      <alignment horizontal="center" vertical="top"/>
      <protection/>
    </xf>
    <xf numFmtId="0" fontId="4" fillId="0" borderId="22" xfId="130" applyFont="1" applyBorder="1" applyAlignment="1">
      <alignment horizontal="center" vertical="center" wrapText="1"/>
      <protection/>
    </xf>
    <xf numFmtId="0" fontId="4" fillId="0" borderId="4" xfId="130" applyFont="1" applyBorder="1" applyAlignment="1">
      <alignment horizontal="center" vertical="center" wrapText="1"/>
      <protection/>
    </xf>
    <xf numFmtId="0" fontId="4" fillId="0" borderId="4" xfId="130" applyFont="1" applyBorder="1" applyAlignment="1">
      <alignment horizontal="center" vertical="top"/>
      <protection/>
    </xf>
    <xf numFmtId="0" fontId="4" fillId="0" borderId="4" xfId="130" applyFont="1" applyFill="1" applyBorder="1" applyAlignment="1">
      <alignment horizontal="left" vertical="top" wrapText="1"/>
      <protection/>
    </xf>
    <xf numFmtId="0" fontId="4" fillId="0" borderId="23" xfId="130" applyFont="1" applyFill="1" applyBorder="1" applyAlignment="1">
      <alignment horizontal="left" vertical="top" wrapText="1"/>
      <protection/>
    </xf>
    <xf numFmtId="172" fontId="4" fillId="0" borderId="1" xfId="130" applyNumberFormat="1" applyFont="1" applyBorder="1" applyAlignment="1">
      <alignment horizontal="center" vertical="top"/>
      <protection/>
    </xf>
    <xf numFmtId="172" fontId="4" fillId="0" borderId="22" xfId="130" applyNumberFormat="1" applyFont="1" applyBorder="1" applyAlignment="1">
      <alignment horizontal="center" vertical="top"/>
      <protection/>
    </xf>
    <xf numFmtId="0" fontId="4" fillId="0" borderId="1" xfId="130" applyFont="1" applyBorder="1" applyAlignment="1">
      <alignment horizontal="center" vertical="top"/>
      <protection/>
    </xf>
    <xf numFmtId="0" fontId="4" fillId="0" borderId="22" xfId="130" applyFont="1" applyBorder="1" applyAlignment="1">
      <alignment horizontal="center" vertical="top"/>
      <protection/>
    </xf>
    <xf numFmtId="2" fontId="4" fillId="0" borderId="5" xfId="125" applyNumberFormat="1" applyFont="1" applyBorder="1" applyAlignment="1">
      <alignment horizontal="center" vertical="top"/>
      <protection/>
    </xf>
    <xf numFmtId="0" fontId="0" fillId="0" borderId="0" xfId="125" applyFont="1" applyBorder="1" applyAlignment="1">
      <alignment horizontal="left" vertical="top" wrapText="1"/>
      <protection/>
    </xf>
    <xf numFmtId="0" fontId="4" fillId="0" borderId="23" xfId="125" applyFont="1" applyBorder="1" applyAlignment="1">
      <alignment horizontal="center" vertical="center" wrapText="1"/>
      <protection/>
    </xf>
    <xf numFmtId="0" fontId="4" fillId="0" borderId="1" xfId="125" applyFont="1" applyBorder="1" applyAlignment="1">
      <alignment horizontal="center" vertical="center" wrapText="1"/>
      <protection/>
    </xf>
    <xf numFmtId="0" fontId="4" fillId="0" borderId="22" xfId="125" applyFont="1" applyBorder="1" applyAlignment="1">
      <alignment horizontal="center" vertical="center" wrapText="1"/>
      <protection/>
    </xf>
    <xf numFmtId="0" fontId="4" fillId="0" borderId="4" xfId="125" applyFont="1" applyBorder="1" applyAlignment="1">
      <alignment horizontal="center" vertical="center" wrapText="1"/>
      <protection/>
    </xf>
    <xf numFmtId="0" fontId="1" fillId="0" borderId="0" xfId="125" applyFont="1" applyFill="1" applyBorder="1" applyAlignment="1">
      <alignment horizontal="center" wrapText="1"/>
      <protection/>
    </xf>
    <xf numFmtId="0" fontId="1" fillId="0" borderId="0" xfId="125" applyFont="1" applyBorder="1" applyAlignment="1">
      <alignment horizontal="center"/>
      <protection/>
    </xf>
    <xf numFmtId="0" fontId="4" fillId="0" borderId="5" xfId="125" applyFont="1" applyBorder="1" applyAlignment="1">
      <alignment horizontal="center" vertical="top"/>
      <protection/>
    </xf>
    <xf numFmtId="0" fontId="4" fillId="0" borderId="27" xfId="125" applyFont="1" applyBorder="1" applyAlignment="1">
      <alignment horizontal="center" vertical="top"/>
      <protection/>
    </xf>
    <xf numFmtId="2" fontId="4" fillId="0" borderId="27" xfId="125" applyNumberFormat="1" applyFont="1" applyBorder="1" applyAlignment="1">
      <alignment horizontal="center" vertical="top"/>
      <protection/>
    </xf>
    <xf numFmtId="0" fontId="4" fillId="0" borderId="0" xfId="125" applyFont="1" applyBorder="1" applyAlignment="1">
      <alignment horizontal="center" vertical="top"/>
      <protection/>
    </xf>
    <xf numFmtId="0" fontId="4" fillId="0" borderId="0" xfId="125" applyFont="1" applyFill="1" applyBorder="1" applyAlignment="1">
      <alignment horizontal="left" vertical="top" wrapText="1"/>
      <protection/>
    </xf>
    <xf numFmtId="0" fontId="4" fillId="0" borderId="2" xfId="125" applyFont="1" applyFill="1" applyBorder="1" applyAlignment="1">
      <alignment horizontal="left" vertical="top" wrapText="1"/>
      <protection/>
    </xf>
    <xf numFmtId="49" fontId="4" fillId="0" borderId="0" xfId="125" applyNumberFormat="1" applyFont="1" applyFill="1" applyBorder="1" applyAlignment="1">
      <alignment horizontal="left" vertical="top" wrapText="1" indent="1"/>
      <protection/>
    </xf>
    <xf numFmtId="49" fontId="4" fillId="0" borderId="2" xfId="125" applyNumberFormat="1" applyFont="1" applyFill="1" applyBorder="1" applyAlignment="1">
      <alignment horizontal="left" vertical="top" wrapText="1" indent="1"/>
      <protection/>
    </xf>
    <xf numFmtId="0" fontId="4" fillId="0" borderId="20" xfId="125" applyFont="1" applyBorder="1" applyAlignment="1">
      <alignment horizontal="center" vertical="top"/>
      <protection/>
    </xf>
    <xf numFmtId="49" fontId="4" fillId="0" borderId="20" xfId="125" applyNumberFormat="1" applyFont="1" applyFill="1" applyBorder="1" applyAlignment="1">
      <alignment horizontal="left" vertical="top" wrapText="1" indent="1"/>
      <protection/>
    </xf>
    <xf numFmtId="49" fontId="4" fillId="0" borderId="21" xfId="125" applyNumberFormat="1" applyFont="1" applyFill="1" applyBorder="1" applyAlignment="1">
      <alignment horizontal="left" vertical="top" wrapText="1" indent="1"/>
      <protection/>
    </xf>
    <xf numFmtId="2" fontId="4" fillId="0" borderId="18" xfId="125" applyNumberFormat="1" applyFont="1" applyBorder="1" applyAlignment="1">
      <alignment horizontal="center" vertical="top"/>
      <protection/>
    </xf>
    <xf numFmtId="2" fontId="4" fillId="0" borderId="19" xfId="125" applyNumberFormat="1" applyFont="1" applyBorder="1" applyAlignment="1">
      <alignment horizontal="center" vertical="top"/>
      <protection/>
    </xf>
    <xf numFmtId="0" fontId="4" fillId="0" borderId="18" xfId="125" applyFont="1" applyBorder="1" applyAlignment="1">
      <alignment horizontal="center" vertical="top"/>
      <protection/>
    </xf>
    <xf numFmtId="0" fontId="4" fillId="0" borderId="19" xfId="125" applyFont="1" applyBorder="1" applyAlignment="1">
      <alignment horizontal="center" vertical="top"/>
      <protection/>
    </xf>
    <xf numFmtId="0" fontId="0" fillId="0" borderId="1" xfId="126" applyFont="1" applyBorder="1" applyAlignment="1">
      <alignment horizontal="center" vertical="top"/>
      <protection/>
    </xf>
    <xf numFmtId="0" fontId="0" fillId="0" borderId="1" xfId="126" applyFont="1" applyFill="1" applyBorder="1" applyAlignment="1">
      <alignment horizontal="left" vertical="top" wrapText="1" indent="1"/>
      <protection/>
    </xf>
    <xf numFmtId="3" fontId="0" fillId="0" borderId="1" xfId="126" applyNumberFormat="1" applyFont="1" applyBorder="1" applyAlignment="1">
      <alignment horizontal="center" vertical="top"/>
      <protection/>
    </xf>
    <xf numFmtId="172" fontId="0" fillId="0" borderId="1" xfId="126" applyNumberFormat="1" applyFont="1" applyBorder="1" applyAlignment="1">
      <alignment horizontal="center" vertical="top"/>
      <protection/>
    </xf>
    <xf numFmtId="0" fontId="0" fillId="0" borderId="1" xfId="126" applyFont="1" applyBorder="1" applyAlignment="1">
      <alignment horizontal="center" vertical="center" wrapText="1"/>
      <protection/>
    </xf>
    <xf numFmtId="0" fontId="0" fillId="0" borderId="1" xfId="126" applyFont="1" applyFill="1" applyBorder="1" applyAlignment="1">
      <alignment horizontal="left" vertical="top" wrapText="1"/>
      <protection/>
    </xf>
    <xf numFmtId="0" fontId="1" fillId="0" borderId="0" xfId="126" applyFont="1" applyFill="1" applyBorder="1" applyAlignment="1">
      <alignment horizontal="center" wrapText="1"/>
      <protection/>
    </xf>
    <xf numFmtId="0" fontId="0" fillId="0" borderId="0" xfId="131" applyFont="1" applyFill="1" applyBorder="1" applyAlignment="1">
      <alignment horizontal="justify" vertical="top" wrapText="1"/>
      <protection/>
    </xf>
    <xf numFmtId="0" fontId="0" fillId="0" borderId="0" xfId="126" applyFont="1" applyBorder="1" applyAlignment="1">
      <alignment horizontal="left" vertical="top" wrapText="1"/>
      <protection/>
    </xf>
    <xf numFmtId="0" fontId="1" fillId="0" borderId="0" xfId="126" applyFont="1" applyBorder="1" applyAlignment="1">
      <alignment horizontal="center"/>
      <protection/>
    </xf>
    <xf numFmtId="0" fontId="0" fillId="0" borderId="0" xfId="131" applyFont="1" applyBorder="1" applyAlignment="1">
      <alignment horizontal="justify" vertical="top" wrapText="1"/>
      <protection/>
    </xf>
    <xf numFmtId="0" fontId="4" fillId="0" borderId="1" xfId="127" applyFont="1" applyBorder="1" applyAlignment="1">
      <alignment horizontal="center" vertical="top"/>
      <protection/>
    </xf>
    <xf numFmtId="0" fontId="4" fillId="0" borderId="22" xfId="127" applyFont="1" applyBorder="1" applyAlignment="1">
      <alignment horizontal="center" vertical="top"/>
      <protection/>
    </xf>
    <xf numFmtId="0" fontId="4" fillId="0" borderId="4" xfId="127" applyFont="1" applyBorder="1" applyAlignment="1">
      <alignment horizontal="center" vertical="top"/>
      <protection/>
    </xf>
    <xf numFmtId="0" fontId="4" fillId="0" borderId="23" xfId="127" applyFont="1" applyFill="1" applyBorder="1" applyAlignment="1">
      <alignment horizontal="left" vertical="top" wrapText="1"/>
      <protection/>
    </xf>
    <xf numFmtId="0" fontId="4" fillId="0" borderId="1" xfId="127" applyFont="1" applyFill="1" applyBorder="1" applyAlignment="1">
      <alignment horizontal="left" vertical="top" wrapText="1"/>
      <protection/>
    </xf>
    <xf numFmtId="0" fontId="4" fillId="0" borderId="18" xfId="127" applyFont="1" applyBorder="1" applyAlignment="1">
      <alignment horizontal="center" vertical="top"/>
      <protection/>
    </xf>
    <xf numFmtId="0" fontId="4" fillId="0" borderId="19" xfId="127" applyFont="1" applyBorder="1" applyAlignment="1">
      <alignment horizontal="center" vertical="top"/>
      <protection/>
    </xf>
    <xf numFmtId="0" fontId="4" fillId="0" borderId="20" xfId="127" applyFont="1" applyBorder="1" applyAlignment="1">
      <alignment horizontal="center" vertical="top"/>
      <protection/>
    </xf>
    <xf numFmtId="0" fontId="4" fillId="0" borderId="21" xfId="127" applyFont="1" applyFill="1" applyBorder="1" applyAlignment="1">
      <alignment horizontal="left" vertical="top" wrapText="1" indent="1"/>
      <protection/>
    </xf>
    <xf numFmtId="0" fontId="4" fillId="0" borderId="18" xfId="127" applyFont="1" applyFill="1" applyBorder="1" applyAlignment="1">
      <alignment horizontal="left" vertical="top" wrapText="1" indent="1"/>
      <protection/>
    </xf>
    <xf numFmtId="0" fontId="4" fillId="0" borderId="5" xfId="127" applyFont="1" applyBorder="1" applyAlignment="1">
      <alignment horizontal="center" vertical="top"/>
      <protection/>
    </xf>
    <xf numFmtId="0" fontId="4" fillId="0" borderId="27" xfId="127" applyFont="1" applyBorder="1" applyAlignment="1">
      <alignment horizontal="center" vertical="top"/>
      <protection/>
    </xf>
    <xf numFmtId="0" fontId="4" fillId="0" borderId="0" xfId="127" applyFont="1" applyBorder="1" applyAlignment="1">
      <alignment horizontal="center" vertical="top"/>
      <protection/>
    </xf>
    <xf numFmtId="0" fontId="4" fillId="0" borderId="2" xfId="127" applyFont="1" applyFill="1" applyBorder="1" applyAlignment="1">
      <alignment horizontal="left" vertical="top" wrapText="1" indent="1"/>
      <protection/>
    </xf>
    <xf numFmtId="0" fontId="4" fillId="0" borderId="5" xfId="127" applyFont="1" applyFill="1" applyBorder="1" applyAlignment="1">
      <alignment horizontal="left" vertical="top" wrapText="1" indent="1"/>
      <protection/>
    </xf>
    <xf numFmtId="0" fontId="4" fillId="0" borderId="25" xfId="127" applyFont="1" applyBorder="1" applyAlignment="1">
      <alignment horizontal="center" vertical="top"/>
      <protection/>
    </xf>
    <xf numFmtId="0" fontId="4" fillId="0" borderId="28" xfId="127" applyFont="1" applyBorder="1" applyAlignment="1">
      <alignment horizontal="center" vertical="top"/>
      <protection/>
    </xf>
    <xf numFmtId="0" fontId="4" fillId="0" borderId="26" xfId="127" applyFont="1" applyBorder="1" applyAlignment="1">
      <alignment horizontal="center" vertical="top"/>
      <protection/>
    </xf>
    <xf numFmtId="0" fontId="4" fillId="0" borderId="24" xfId="127" applyFont="1" applyFill="1" applyBorder="1" applyAlignment="1">
      <alignment horizontal="left" vertical="top" wrapText="1"/>
      <protection/>
    </xf>
    <xf numFmtId="0" fontId="4" fillId="0" borderId="25" xfId="127" applyFont="1" applyFill="1" applyBorder="1" applyAlignment="1">
      <alignment horizontal="left" vertical="top" wrapText="1"/>
      <protection/>
    </xf>
    <xf numFmtId="172" fontId="4" fillId="0" borderId="18" xfId="127" applyNumberFormat="1" applyFont="1" applyBorder="1" applyAlignment="1">
      <alignment horizontal="center" vertical="top"/>
      <protection/>
    </xf>
    <xf numFmtId="172" fontId="4" fillId="0" borderId="25" xfId="127" applyNumberFormat="1" applyFont="1" applyBorder="1" applyAlignment="1">
      <alignment horizontal="center" vertical="top"/>
      <protection/>
    </xf>
    <xf numFmtId="172" fontId="4" fillId="0" borderId="5" xfId="127" applyNumberFormat="1" applyFont="1" applyBorder="1" applyAlignment="1">
      <alignment horizontal="center" vertical="top"/>
      <protection/>
    </xf>
    <xf numFmtId="0" fontId="4" fillId="0" borderId="1" xfId="127" applyFont="1" applyBorder="1" applyAlignment="1">
      <alignment horizontal="center" vertical="center" wrapText="1"/>
      <protection/>
    </xf>
    <xf numFmtId="0" fontId="4" fillId="0" borderId="22" xfId="127" applyFont="1" applyBorder="1" applyAlignment="1">
      <alignment horizontal="center" vertical="center" wrapText="1"/>
      <protection/>
    </xf>
    <xf numFmtId="0" fontId="1" fillId="0" borderId="0" xfId="127" applyFont="1" applyBorder="1" applyAlignment="1">
      <alignment horizontal="center" vertical="top"/>
      <protection/>
    </xf>
    <xf numFmtId="0" fontId="1" fillId="0" borderId="0" xfId="127" applyFont="1" applyFill="1" applyBorder="1" applyAlignment="1">
      <alignment horizontal="center" vertical="top" wrapText="1"/>
      <protection/>
    </xf>
    <xf numFmtId="0" fontId="4" fillId="0" borderId="26" xfId="127" applyFont="1" applyBorder="1" applyAlignment="1">
      <alignment horizontal="center" vertical="center" wrapText="1"/>
      <protection/>
    </xf>
    <xf numFmtId="0" fontId="4" fillId="0" borderId="24" xfId="127" applyFont="1" applyBorder="1" applyAlignment="1">
      <alignment horizontal="center" vertical="center" wrapText="1"/>
      <protection/>
    </xf>
    <xf numFmtId="0" fontId="4" fillId="0" borderId="20" xfId="127" applyFont="1" applyBorder="1" applyAlignment="1">
      <alignment horizontal="center" vertical="center" wrapText="1"/>
      <protection/>
    </xf>
    <xf numFmtId="0" fontId="4" fillId="0" borderId="21" xfId="127" applyFont="1" applyBorder="1" applyAlignment="1">
      <alignment horizontal="center" vertical="center" wrapText="1"/>
      <protection/>
    </xf>
    <xf numFmtId="0" fontId="4" fillId="0" borderId="4" xfId="127" applyFont="1" applyBorder="1" applyAlignment="1">
      <alignment horizontal="center" vertical="center" wrapText="1"/>
      <protection/>
    </xf>
    <xf numFmtId="0" fontId="4" fillId="0" borderId="23" xfId="127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127" applyFont="1" applyBorder="1" applyAlignment="1">
      <alignment horizontal="left" vertical="top" wrapText="1"/>
      <protection/>
    </xf>
  </cellXfs>
  <cellStyles count="142">
    <cellStyle name="Normal" xfId="0"/>
    <cellStyle name="RowLevel_0" xfId="1"/>
    <cellStyle name="ColLevel_0" xfId="2"/>
    <cellStyle name="????????" xfId="15"/>
    <cellStyle name="1 000 Kи_laroux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A modif Blanc" xfId="35"/>
    <cellStyle name="A modifier" xfId="36"/>
    <cellStyle name="Calc Currency (0)" xfId="37"/>
    <cellStyle name="Calc Currency (2)" xfId="38"/>
    <cellStyle name="Calc Percent (0)" xfId="39"/>
    <cellStyle name="Calc Percent (1)" xfId="40"/>
    <cellStyle name="Calc Percent (2)" xfId="41"/>
    <cellStyle name="Calc Units (0)" xfId="42"/>
    <cellStyle name="Calc Units (1)" xfId="43"/>
    <cellStyle name="Calc Units (2)" xfId="44"/>
    <cellStyle name="Comma [0]_#6 Temps &amp; Contractors" xfId="45"/>
    <cellStyle name="Comma [00]" xfId="46"/>
    <cellStyle name="Comma_#6 Temps &amp; Contractors" xfId="47"/>
    <cellStyle name="Currency [0]_#6 Temps &amp; Contractors" xfId="48"/>
    <cellStyle name="Currency [00]" xfId="49"/>
    <cellStyle name="Currency_#6 Temps &amp; Contractors" xfId="50"/>
    <cellStyle name="Date Short" xfId="51"/>
    <cellStyle name="Dziesietny [0]_PERSONAL" xfId="52"/>
    <cellStyle name="Dziesietny_PERSONAL" xfId="53"/>
    <cellStyle name="Enter Currency (0)" xfId="54"/>
    <cellStyle name="Enter Currency (2)" xfId="55"/>
    <cellStyle name="Enter Units (0)" xfId="56"/>
    <cellStyle name="Enter Units (1)" xfId="57"/>
    <cellStyle name="Enter Units (2)" xfId="58"/>
    <cellStyle name="F2" xfId="59"/>
    <cellStyle name="F3" xfId="60"/>
    <cellStyle name="F4" xfId="61"/>
    <cellStyle name="F5" xfId="62"/>
    <cellStyle name="F6" xfId="63"/>
    <cellStyle name="F7" xfId="64"/>
    <cellStyle name="F8" xfId="65"/>
    <cellStyle name="Header1" xfId="66"/>
    <cellStyle name="Header2" xfId="67"/>
    <cellStyle name="Hyperlink_PERSONAL" xfId="68"/>
    <cellStyle name="Licence" xfId="69"/>
    <cellStyle name="Link Currency (0)" xfId="70"/>
    <cellStyle name="Link Currency (2)" xfId="71"/>
    <cellStyle name="Link Units (0)" xfId="72"/>
    <cellStyle name="Link Units (1)" xfId="73"/>
    <cellStyle name="Link Units (2)" xfId="74"/>
    <cellStyle name="Milliers [0]_laroux" xfId="75"/>
    <cellStyle name="Milliers_laroux" xfId="76"/>
    <cellStyle name="mмny_laroux" xfId="77"/>
    <cellStyle name="Normal - Style1" xfId="78"/>
    <cellStyle name="Normal_# 41-Market &amp;Trends" xfId="79"/>
    <cellStyle name="normбlnн_laroux" xfId="80"/>
    <cellStyle name="Percent [0]" xfId="81"/>
    <cellStyle name="Percent [00]" xfId="82"/>
    <cellStyle name="Percent_#6 Temps &amp; Contractors" xfId="83"/>
    <cellStyle name="PrePop Currency (0)" xfId="84"/>
    <cellStyle name="PrePop Currency (2)" xfId="85"/>
    <cellStyle name="PrePop Units (0)" xfId="86"/>
    <cellStyle name="PrePop Units (1)" xfId="87"/>
    <cellStyle name="PrePop Units (2)" xfId="88"/>
    <cellStyle name="Standard" xfId="89"/>
    <cellStyle name="Text Indent A" xfId="90"/>
    <cellStyle name="Text Indent B" xfId="91"/>
    <cellStyle name="Text Indent C" xfId="92"/>
    <cellStyle name="Walutowy [0]_PERSONAL" xfId="93"/>
    <cellStyle name="Walutowy_PERSONAL" xfId="94"/>
    <cellStyle name="Акцент1" xfId="95"/>
    <cellStyle name="Акцент2" xfId="96"/>
    <cellStyle name="Акцент3" xfId="97"/>
    <cellStyle name="Акцент4" xfId="98"/>
    <cellStyle name="Акцент5" xfId="99"/>
    <cellStyle name="Акцент6" xfId="100"/>
    <cellStyle name="Ввод " xfId="101"/>
    <cellStyle name="Вывод" xfId="102"/>
    <cellStyle name="Вычисление" xfId="103"/>
    <cellStyle name="Hyperlink" xfId="104"/>
    <cellStyle name="Currency" xfId="105"/>
    <cellStyle name="Currency [0]" xfId="106"/>
    <cellStyle name="Заголовок" xfId="107"/>
    <cellStyle name="Заголовок 1" xfId="108"/>
    <cellStyle name="Заголовок 2" xfId="109"/>
    <cellStyle name="Заголовок 3" xfId="110"/>
    <cellStyle name="Заголовок 4" xfId="111"/>
    <cellStyle name="ЗаголовокСтолбца" xfId="112"/>
    <cellStyle name="Значение" xfId="113"/>
    <cellStyle name="ибrky [0]_laroux" xfId="114"/>
    <cellStyle name="ибrky_laroux" xfId="115"/>
    <cellStyle name="Итог" xfId="116"/>
    <cellStyle name="Контрольная ячейка" xfId="117"/>
    <cellStyle name="Название" xfId="118"/>
    <cellStyle name="Нейтральный" xfId="119"/>
    <cellStyle name="Обычный 2" xfId="120"/>
    <cellStyle name="Обычный 2 2" xfId="121"/>
    <cellStyle name="Обычный 2_Калькуляция 2013" xfId="122"/>
    <cellStyle name="Обычный 3" xfId="123"/>
    <cellStyle name="Обычный_Приложение № 4 расоды на мероприятия" xfId="124"/>
    <cellStyle name="Обычный_Приложение № 7 фактические средние данные о длине линий электропередачи" xfId="125"/>
    <cellStyle name="Обычный_Приложение № 8 информация по договорам за текущий год" xfId="126"/>
    <cellStyle name="Обычный_Приложение № 9 о поданных заявках за текущий год" xfId="127"/>
    <cellStyle name="Обычный_Приложение №3 стандартизированные тарифные ставки" xfId="128"/>
    <cellStyle name="Обычный_Приложение №5 расчет необходимой валовой выручки" xfId="129"/>
    <cellStyle name="Обычный_Приложение №6 фактические средние данные" xfId="130"/>
    <cellStyle name="Обычный_Прогнозные сведения о расходах на тенологическое присоединение на 2016 год_сайт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Процентный 2" xfId="137"/>
    <cellStyle name="Связанная ячейка" xfId="138"/>
    <cellStyle name="Стиль 1" xfId="139"/>
    <cellStyle name="Текст предупреждения" xfId="140"/>
    <cellStyle name="Титул" xfId="141"/>
    <cellStyle name="Тысячи [0]_BIOS Security Code" xfId="142"/>
    <cellStyle name="Тысячи_BIOS Security Code" xfId="143"/>
    <cellStyle name="Comma" xfId="144"/>
    <cellStyle name="Comma [0]" xfId="145"/>
    <cellStyle name="Финансовый 2" xfId="146"/>
    <cellStyle name="Финансовый 2 2" xfId="147"/>
    <cellStyle name="Финансовый 2 3" xfId="148"/>
    <cellStyle name="Финансовый 2_Справка для раздельного учёта" xfId="149"/>
    <cellStyle name="Финансовый 3" xfId="150"/>
    <cellStyle name="Формула" xfId="151"/>
    <cellStyle name="ФормулаВБ" xfId="152"/>
    <cellStyle name="Хороший" xfId="15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ges\users\&#1069;&#1082;&#1086;&#1085;&#1086;&#1084;&#1080;&#1082;&#1072;\&#1057;&#1084;&#1077;&#1090;&#1072;\&#1047;&#1072;&#1088;&#1087;&#1083;&#1072;&#1090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lsunovskaya\&#1088;&#1101;&#1082;\Documents%20and%20Settings\Bolsunovskaya\&#1052;&#1086;&#1080;%20&#1076;&#1086;&#1082;&#1091;&#1084;&#1077;&#1085;&#1090;&#1099;\&#1056;&#1069;&#1050;\2011\&#1055;&#1077;&#1088;&#1077;&#1076;&#1072;&#1095;&#1072;%20&#1080;%20&#1089;&#1073;&#1099;&#1090;\_&#1053;&#1072;_2010&#1075;_&#1054;&#1040;&#1054;_&#1043;&#1069;&#1057;_&#1057;&#1077;&#1074;&#1077;&#1088;&#1089;&#1082;_\2._&#1057;&#1084;&#1077;&#1090;&#1072;_2010&#1075;._&#1054;&#1040;&#1054;_&#1043;&#1069;&#1057;_&#1057;&#1077;&#1074;&#1077;&#1088;&#1089;&#1082;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rcury\&#1055;&#1083;&#1072;&#1085;&#1086;&#1074;&#1099;&#1081;\&#1051;&#1080;&#1076;&#1072;\&#1054;&#1090;&#1095;&#1077;&#1090;&#1099;\&#1054;&#1090;&#1095;&#1077;&#1090;%20%202&#1082;&#1074;.%20%202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pylova\&#1088;&#1101;&#1082;\2014\&#1058;&#1077;&#1093;&#1085;&#1086;&#1083;&#1086;&#1075;&#1080;&#1095;&#1077;&#1089;&#1082;&#1086;&#1077;%20&#1087;&#1088;&#1080;&#1089;&#1086;&#1077;&#1076;&#1080;&#1085;&#1077;&#1085;&#1080;&#1077;\&#1048;&#1085;&#1076;&#1080;&#1074;&#1080;&#1076;%20&#1087;&#1088;&#1086;&#1077;&#1082;&#1090;%20&#1058;&#1054;&#1052;-&#1044;&#1054;&#1052;_&#1085;&#1086;&#1103;&#1073;&#1088;&#1100;%202014\&#1056;&#1072;&#1089;&#1095;&#1105;&#1090;%20&#1087;&#1083;&#1072;&#1090;&#1099;%20&#1079;&#1072;%20&#1090;&#1077;&#1093;%20&#1087;&#1088;&#1080;&#1089;&#1086;&#1077;&#1076;%20&#1087;&#1086;%20&#1080;&#1085;&#1076;&#1080;&#1074;&#1080;&#1076;%20&#1087;&#1088;&#1086;&#1077;&#1082;&#1090;&#1091;_&#1058;&#1054;&#1052;-&#1044;&#1054;&#1052;_&#1085;&#1086;&#1103;&#1073;&#1088;&#1100;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pylova\&#1088;&#1101;&#1082;\4.&#1058;&#1072;&#1088;&#1080;&#1092;&#1099;\2017\&#1058;&#1077;&#1093;&#1085;&#1086;&#1083;&#1086;&#1075;&#1080;&#1095;&#1077;&#1089;&#1082;&#1086;&#1077;%20&#1087;&#1088;&#1080;&#1089;&#1086;&#1077;&#1076;&#1080;&#1085;&#1077;&#1085;&#1080;&#1077;\&#1056;&#1077;&#1077;&#1089;&#1090;&#1088;&#1099;\&#1056;&#1077;&#1077;&#1089;&#1090;&#1088;%20&#1061;&#1072;&#1092;&#1080;&#1079;&#1086;&#1074;_2015\&#1047;&#1072;&#1087;&#1088;&#1086;&#1089;%20_&#1044;&#1058;&#1056;_&#1054;&#1054;&#1054;%20&#1069;&#1083;&#1077;&#1082;&#1090;&#1088;&#1086;&#1089;&#1077;&#1090;&#1080;_2013_2015_&#1076;&#1083;&#1103;%20&#1088;&#1072;&#1089;&#1095;&#1077;&#1090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.1.16 (окончат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Анкета"/>
      <sheetName val="Т.1.1."/>
      <sheetName val="Т.1.2."/>
      <sheetName val="Т.1.4."/>
      <sheetName val="Т.1.5."/>
      <sheetName val="Т.1.6."/>
      <sheetName val="Т.1.15."/>
      <sheetName val="1 к 1.15"/>
      <sheetName val="2 к 1.15."/>
      <sheetName val="4.1 к 1.15"/>
      <sheetName val="4.2 к 1.15"/>
      <sheetName val="5.1 к 1.15."/>
      <sheetName val="5.2 к 1.15."/>
      <sheetName val="5.3 к 1.15."/>
      <sheetName val="5.4 к 1.15."/>
      <sheetName val="6 к 1.15."/>
      <sheetName val="7 к 1.15."/>
      <sheetName val="8 к 1.15."/>
      <sheetName val="Т.1.16."/>
      <sheetName val="Т1.16"/>
      <sheetName val="П1.16"/>
      <sheetName val="П1.17"/>
      <sheetName val="1 к 1.17."/>
      <sheetName val="2 к 1.17."/>
      <sheetName val="1.21."/>
      <sheetName val="П1. к 1.21."/>
      <sheetName val="П2. к1.21."/>
      <sheetName val="P2.1"/>
      <sheetName val="P2.2"/>
    </sheetNames>
    <sheetDataSet>
      <sheetData sheetId="0">
        <row r="3">
          <cell r="B3">
            <v>2010</v>
          </cell>
        </row>
        <row r="5">
          <cell r="B5">
            <v>2008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цехов"/>
      <sheetName val="РММ"/>
      <sheetName val="гараж"/>
      <sheetName val="АДС"/>
      <sheetName val="управл"/>
      <sheetName val="Лист5 "/>
      <sheetName val="Ан 6мес"/>
      <sheetName val="Лист14"/>
      <sheetName val="Лист15"/>
      <sheetName val="Лист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"/>
      <sheetName val="стандартизир"/>
      <sheetName val="состав"/>
      <sheetName val="НВВ"/>
      <sheetName val="прил2"/>
      <sheetName val="п. 1"/>
      <sheetName val="п.3"/>
      <sheetName val="п.4"/>
      <sheetName val="п.5"/>
      <sheetName val="ФРВ_2013 год"/>
      <sheetName val="ПТО"/>
      <sheetName val="общехоз_факт"/>
      <sheetName val="Ф2 2014 год"/>
      <sheetName val="плата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3_ДТР"/>
      <sheetName val="2014_ДТР"/>
      <sheetName val="2015_ДТР "/>
      <sheetName val="В среднем за 3 года ДТР "/>
      <sheetName val="Реестр 2013_2014 гг_наш"/>
      <sheetName val="РЕЕСТР 2015 наш"/>
      <sheetName val="Приложение №8"/>
      <sheetName val="бухучет 2015"/>
    </sheetNames>
    <sheetDataSet>
      <sheetData sheetId="0">
        <row r="9">
          <cell r="H9">
            <v>88</v>
          </cell>
        </row>
        <row r="102">
          <cell r="H102">
            <v>88</v>
          </cell>
          <cell r="K102">
            <v>1091.3999999999999</v>
          </cell>
        </row>
      </sheetData>
      <sheetData sheetId="1">
        <row r="9">
          <cell r="H9">
            <v>121</v>
          </cell>
        </row>
        <row r="135">
          <cell r="H135">
            <v>123</v>
          </cell>
        </row>
      </sheetData>
      <sheetData sheetId="2">
        <row r="9">
          <cell r="H9">
            <v>113</v>
          </cell>
          <cell r="K9">
            <v>1092.0700000000002</v>
          </cell>
          <cell r="O9">
            <v>59194.69999999988</v>
          </cell>
        </row>
        <row r="131">
          <cell r="H131">
            <v>119</v>
          </cell>
          <cell r="K131">
            <v>1132.5700000000002</v>
          </cell>
          <cell r="O131">
            <v>90406.67120799988</v>
          </cell>
        </row>
        <row r="133">
          <cell r="H133">
            <v>10</v>
          </cell>
          <cell r="K133">
            <v>697</v>
          </cell>
          <cell r="O133">
            <v>450028.01605050004</v>
          </cell>
        </row>
        <row r="149">
          <cell r="H149">
            <v>1</v>
          </cell>
          <cell r="K149">
            <v>200</v>
          </cell>
          <cell r="O149">
            <v>51941.99999999999</v>
          </cell>
        </row>
        <row r="151">
          <cell r="H151">
            <v>1</v>
          </cell>
          <cell r="J151">
            <v>392.6</v>
          </cell>
          <cell r="O151">
            <v>101962.146</v>
          </cell>
        </row>
      </sheetData>
      <sheetData sheetId="4">
        <row r="115">
          <cell r="Q115">
            <v>44279.49999999994</v>
          </cell>
        </row>
        <row r="116">
          <cell r="L116">
            <v>1091</v>
          </cell>
          <cell r="Q116">
            <v>44279.49999999994</v>
          </cell>
        </row>
        <row r="118">
          <cell r="A118">
            <v>13</v>
          </cell>
          <cell r="L118">
            <v>799.57</v>
          </cell>
          <cell r="Q118">
            <v>809222.1499999999</v>
          </cell>
        </row>
        <row r="119">
          <cell r="A119">
            <v>1</v>
          </cell>
          <cell r="L119">
            <v>25</v>
          </cell>
          <cell r="Q119">
            <v>4440.25</v>
          </cell>
        </row>
        <row r="121">
          <cell r="A121">
            <v>3</v>
          </cell>
          <cell r="L121">
            <v>635</v>
          </cell>
          <cell r="Q121">
            <v>713252</v>
          </cell>
        </row>
        <row r="122">
          <cell r="A122">
            <v>1</v>
          </cell>
          <cell r="L122">
            <v>290</v>
          </cell>
          <cell r="Q122">
            <v>366130</v>
          </cell>
        </row>
        <row r="272">
          <cell r="L272">
            <v>1321</v>
          </cell>
          <cell r="Q272">
            <v>69697.67999999993</v>
          </cell>
        </row>
        <row r="273">
          <cell r="L273">
            <v>1296</v>
          </cell>
          <cell r="Q273">
            <v>65254.03999999987</v>
          </cell>
        </row>
        <row r="275">
          <cell r="A275">
            <v>15</v>
          </cell>
          <cell r="L275">
            <v>814.2</v>
          </cell>
          <cell r="Q275">
            <v>858782.1000000002</v>
          </cell>
        </row>
        <row r="276">
          <cell r="A276">
            <v>2</v>
          </cell>
          <cell r="L276">
            <v>277.56</v>
          </cell>
          <cell r="Q276">
            <v>892338.92</v>
          </cell>
        </row>
        <row r="278">
          <cell r="A278">
            <v>5</v>
          </cell>
          <cell r="L278">
            <v>1322.5</v>
          </cell>
          <cell r="Q278">
            <v>847276.26</v>
          </cell>
        </row>
        <row r="279">
          <cell r="A279">
            <v>1</v>
          </cell>
          <cell r="L279">
            <v>449</v>
          </cell>
          <cell r="Q279">
            <v>699542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view="pageBreakPreview" zoomScaleSheetLayoutView="100" workbookViewId="0" topLeftCell="A1">
      <selection activeCell="N33" sqref="N33"/>
    </sheetView>
  </sheetViews>
  <sheetFormatPr defaultColWidth="9.33203125" defaultRowHeight="12.75"/>
  <cols>
    <col min="1" max="1" width="62" style="10" customWidth="1"/>
    <col min="2" max="2" width="16.66015625" style="10" customWidth="1"/>
    <col min="3" max="3" width="12.16015625" style="10" customWidth="1"/>
    <col min="4" max="16384" width="9.33203125" style="10" customWidth="1"/>
  </cols>
  <sheetData>
    <row r="1" ht="12.75">
      <c r="A1" s="9" t="s">
        <v>0</v>
      </c>
    </row>
    <row r="2" ht="12.75">
      <c r="A2" s="9" t="s">
        <v>1</v>
      </c>
    </row>
    <row r="3" ht="12.75">
      <c r="A3" s="11" t="s">
        <v>2</v>
      </c>
    </row>
    <row r="4" ht="16.5">
      <c r="A4" s="12"/>
    </row>
    <row r="5" ht="18.75">
      <c r="A5" s="13" t="s">
        <v>3</v>
      </c>
    </row>
    <row r="6" ht="28.5" customHeight="1">
      <c r="A6" s="14" t="s">
        <v>4</v>
      </c>
    </row>
    <row r="7" spans="1:4" ht="38.25" thickBot="1">
      <c r="A7" s="15" t="s">
        <v>137</v>
      </c>
      <c r="B7" s="16" t="s">
        <v>5</v>
      </c>
      <c r="C7" s="17">
        <v>2017</v>
      </c>
      <c r="D7" s="18" t="s">
        <v>6</v>
      </c>
    </row>
    <row r="8" spans="1:4" ht="17.25" customHeight="1">
      <c r="A8" s="19" t="s">
        <v>7</v>
      </c>
      <c r="B8" s="19"/>
      <c r="C8" s="19"/>
      <c r="D8" s="20"/>
    </row>
    <row r="9" spans="1:3" ht="16.5">
      <c r="A9" s="21" t="s">
        <v>8</v>
      </c>
      <c r="B9" s="21" t="s">
        <v>137</v>
      </c>
      <c r="C9" s="21"/>
    </row>
    <row r="10" spans="1:3" ht="16.5">
      <c r="A10" s="22"/>
      <c r="B10" s="21"/>
      <c r="C10" s="21"/>
    </row>
    <row r="11" spans="1:3" ht="16.5">
      <c r="A11" s="21" t="s">
        <v>9</v>
      </c>
      <c r="B11" s="21" t="s">
        <v>138</v>
      </c>
      <c r="C11" s="21"/>
    </row>
    <row r="12" spans="1:3" ht="16.5">
      <c r="A12" s="22"/>
      <c r="B12" s="21"/>
      <c r="C12" s="21"/>
    </row>
    <row r="13" spans="1:3" ht="16.5">
      <c r="A13" s="21" t="s">
        <v>10</v>
      </c>
      <c r="B13" s="21" t="s">
        <v>139</v>
      </c>
      <c r="C13" s="21"/>
    </row>
    <row r="14" spans="1:3" ht="16.5">
      <c r="A14" s="22"/>
      <c r="B14" s="21"/>
      <c r="C14" s="21"/>
    </row>
    <row r="15" spans="1:3" ht="16.5">
      <c r="A15" s="21" t="s">
        <v>11</v>
      </c>
      <c r="B15" s="21" t="s">
        <v>139</v>
      </c>
      <c r="C15" s="21"/>
    </row>
    <row r="16" spans="1:3" ht="16.5">
      <c r="A16" s="22"/>
      <c r="B16" s="21"/>
      <c r="C16" s="21"/>
    </row>
    <row r="17" spans="1:3" ht="16.5">
      <c r="A17" s="21" t="s">
        <v>12</v>
      </c>
      <c r="B17" s="21">
        <v>7024035693</v>
      </c>
      <c r="C17" s="21"/>
    </row>
    <row r="18" spans="1:3" ht="16.5">
      <c r="A18" s="23"/>
      <c r="B18" s="21"/>
      <c r="C18" s="21"/>
    </row>
    <row r="19" spans="1:3" ht="16.5">
      <c r="A19" s="21" t="s">
        <v>13</v>
      </c>
      <c r="B19" s="21">
        <v>702401001</v>
      </c>
      <c r="C19" s="21"/>
    </row>
    <row r="20" spans="1:3" ht="16.5">
      <c r="A20" s="23"/>
      <c r="B20" s="21"/>
      <c r="C20" s="21"/>
    </row>
    <row r="21" spans="1:3" ht="16.5">
      <c r="A21" s="21" t="s">
        <v>14</v>
      </c>
      <c r="B21" s="21" t="s">
        <v>140</v>
      </c>
      <c r="C21" s="21"/>
    </row>
    <row r="22" spans="1:3" ht="16.5">
      <c r="A22" s="22"/>
      <c r="B22" s="21"/>
      <c r="C22" s="21"/>
    </row>
    <row r="23" spans="1:3" ht="16.5">
      <c r="A23" s="21" t="s">
        <v>15</v>
      </c>
      <c r="B23" s="21" t="s">
        <v>141</v>
      </c>
      <c r="C23" s="21"/>
    </row>
    <row r="24" spans="1:3" ht="16.5">
      <c r="A24" s="22"/>
      <c r="B24" s="21"/>
      <c r="C24" s="21"/>
    </row>
    <row r="25" spans="1:3" ht="16.5">
      <c r="A25" s="21" t="s">
        <v>16</v>
      </c>
      <c r="B25" s="21" t="s">
        <v>142</v>
      </c>
      <c r="C25" s="21"/>
    </row>
    <row r="26" spans="1:3" ht="16.5">
      <c r="A26" s="22"/>
      <c r="B26" s="21"/>
      <c r="C26" s="21"/>
    </row>
    <row r="27" spans="1:3" ht="16.5">
      <c r="A27" s="21" t="s">
        <v>17</v>
      </c>
      <c r="B27" s="21" t="s">
        <v>142</v>
      </c>
      <c r="C27" s="21"/>
    </row>
    <row r="28" ht="12.75">
      <c r="A28" s="23"/>
    </row>
    <row r="29" ht="16.5">
      <c r="A29" s="21"/>
    </row>
  </sheetData>
  <sheetProtection password="A51B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scale="69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X27"/>
  <sheetViews>
    <sheetView view="pageBreakPreview" zoomScale="75" zoomScaleSheetLayoutView="75" workbookViewId="0" topLeftCell="A22">
      <selection activeCell="DQ25" sqref="DQ25"/>
    </sheetView>
  </sheetViews>
  <sheetFormatPr defaultColWidth="9.33203125" defaultRowHeight="12.75"/>
  <cols>
    <col min="1" max="16384" width="1.0078125" style="31" customWidth="1"/>
  </cols>
  <sheetData>
    <row r="1" s="24" customFormat="1" ht="12.75">
      <c r="BO1" s="24" t="s">
        <v>18</v>
      </c>
    </row>
    <row r="2" spans="67:102" s="24" customFormat="1" ht="42.75" customHeight="1">
      <c r="BO2" s="89" t="s">
        <v>1</v>
      </c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</row>
    <row r="3" s="24" customFormat="1" ht="5.25" customHeight="1"/>
    <row r="4" s="25" customFormat="1" ht="12">
      <c r="BO4" s="25" t="s">
        <v>19</v>
      </c>
    </row>
    <row r="5" s="25" customFormat="1" ht="12">
      <c r="BO5" s="25" t="s">
        <v>20</v>
      </c>
    </row>
    <row r="6" s="24" customFormat="1" ht="12.75"/>
    <row r="7" s="26" customFormat="1" ht="6" customHeight="1"/>
    <row r="8" spans="1:102" s="27" customFormat="1" ht="18.75">
      <c r="A8" s="99" t="s">
        <v>21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</row>
    <row r="9" spans="1:102" s="28" customFormat="1" ht="57" customHeight="1">
      <c r="A9" s="100" t="s">
        <v>22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</row>
    <row r="10" spans="1:102" s="28" customFormat="1" ht="35.2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30" t="s">
        <v>23</v>
      </c>
      <c r="AK10" s="90" t="s">
        <v>137</v>
      </c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</row>
    <row r="11" spans="37:88" ht="14.25" customHeight="1">
      <c r="AK11" s="95" t="s">
        <v>7</v>
      </c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</row>
    <row r="12" spans="40:57" s="28" customFormat="1" ht="18.75">
      <c r="AN12" s="28" t="s">
        <v>5</v>
      </c>
      <c r="AS12" s="96" t="s">
        <v>165</v>
      </c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28" t="s">
        <v>24</v>
      </c>
    </row>
    <row r="14" spans="1:102" s="32" customFormat="1" ht="33" customHeight="1">
      <c r="A14" s="91" t="s">
        <v>25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 t="s">
        <v>26</v>
      </c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8" t="s">
        <v>27</v>
      </c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</row>
    <row r="15" spans="1:102" s="32" customFormat="1" ht="50.25" customHeight="1">
      <c r="A15" s="93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7" t="s">
        <v>28</v>
      </c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 t="s">
        <v>29</v>
      </c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8"/>
    </row>
    <row r="16" spans="1:102" s="33" customFormat="1" ht="268.5" customHeight="1">
      <c r="A16" s="85" t="s">
        <v>166</v>
      </c>
      <c r="B16" s="85"/>
      <c r="C16" s="85"/>
      <c r="D16" s="85"/>
      <c r="E16" s="85"/>
      <c r="F16" s="85"/>
      <c r="G16" s="85"/>
      <c r="H16" s="85"/>
      <c r="I16" s="87" t="s">
        <v>35</v>
      </c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8"/>
      <c r="BB16" s="77" t="s">
        <v>30</v>
      </c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>
        <v>631.94</v>
      </c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8"/>
    </row>
    <row r="17" spans="1:102" s="33" customFormat="1" ht="63" customHeight="1">
      <c r="A17" s="85" t="s">
        <v>167</v>
      </c>
      <c r="B17" s="85"/>
      <c r="C17" s="85"/>
      <c r="D17" s="85"/>
      <c r="E17" s="85"/>
      <c r="F17" s="85"/>
      <c r="G17" s="85"/>
      <c r="H17" s="85"/>
      <c r="I17" s="87" t="s">
        <v>31</v>
      </c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8"/>
      <c r="BB17" s="82" t="s">
        <v>30</v>
      </c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102">
        <v>174.55</v>
      </c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4"/>
    </row>
    <row r="18" spans="1:102" s="33" customFormat="1" ht="71.25" customHeight="1">
      <c r="A18" s="79" t="s">
        <v>168</v>
      </c>
      <c r="B18" s="79"/>
      <c r="C18" s="79"/>
      <c r="D18" s="79"/>
      <c r="E18" s="79"/>
      <c r="F18" s="79"/>
      <c r="G18" s="79"/>
      <c r="H18" s="79"/>
      <c r="I18" s="80" t="s">
        <v>32</v>
      </c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1"/>
      <c r="BB18" s="82" t="s">
        <v>30</v>
      </c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101">
        <v>253.35</v>
      </c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8"/>
    </row>
    <row r="19" spans="1:102" s="33" customFormat="1" ht="117.75" customHeight="1">
      <c r="A19" s="85" t="s">
        <v>169</v>
      </c>
      <c r="B19" s="85"/>
      <c r="C19" s="85"/>
      <c r="D19" s="85"/>
      <c r="E19" s="85"/>
      <c r="F19" s="85"/>
      <c r="G19" s="85"/>
      <c r="H19" s="85"/>
      <c r="I19" s="87" t="s">
        <v>34</v>
      </c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8"/>
      <c r="BB19" s="82" t="s">
        <v>33</v>
      </c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 t="s">
        <v>143</v>
      </c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4"/>
    </row>
    <row r="20" spans="1:102" s="33" customFormat="1" ht="132.75" customHeight="1">
      <c r="A20" s="85" t="s">
        <v>170</v>
      </c>
      <c r="B20" s="85"/>
      <c r="C20" s="85"/>
      <c r="D20" s="85"/>
      <c r="E20" s="85"/>
      <c r="F20" s="85"/>
      <c r="G20" s="85"/>
      <c r="H20" s="85"/>
      <c r="I20" s="87" t="s">
        <v>36</v>
      </c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8"/>
      <c r="BB20" s="82" t="s">
        <v>30</v>
      </c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102">
        <v>204.04</v>
      </c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4"/>
    </row>
    <row r="21" spans="1:102" s="33" customFormat="1" ht="197.25" customHeight="1">
      <c r="A21" s="85" t="s">
        <v>171</v>
      </c>
      <c r="B21" s="85"/>
      <c r="C21" s="85"/>
      <c r="D21" s="85"/>
      <c r="E21" s="85"/>
      <c r="F21" s="85"/>
      <c r="G21" s="85"/>
      <c r="H21" s="85"/>
      <c r="I21" s="87" t="s">
        <v>37</v>
      </c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8"/>
      <c r="BB21" s="82" t="s">
        <v>33</v>
      </c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3">
        <f>782227.17/1.23</f>
        <v>635957.0487804879</v>
      </c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4"/>
    </row>
    <row r="22" spans="1:102" s="33" customFormat="1" ht="181.5" customHeight="1">
      <c r="A22" s="79" t="s">
        <v>172</v>
      </c>
      <c r="B22" s="79"/>
      <c r="C22" s="79"/>
      <c r="D22" s="79"/>
      <c r="E22" s="79"/>
      <c r="F22" s="79"/>
      <c r="G22" s="79"/>
      <c r="H22" s="79"/>
      <c r="I22" s="80" t="s">
        <v>147</v>
      </c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1"/>
      <c r="BB22" s="84" t="s">
        <v>33</v>
      </c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6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8"/>
    </row>
    <row r="23" spans="1:102" s="33" customFormat="1" ht="21" customHeight="1">
      <c r="A23" s="79"/>
      <c r="B23" s="79"/>
      <c r="C23" s="79"/>
      <c r="D23" s="79"/>
      <c r="E23" s="79"/>
      <c r="F23" s="79"/>
      <c r="G23" s="79"/>
      <c r="H23" s="79"/>
      <c r="I23" s="80" t="s">
        <v>145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1"/>
      <c r="BB23" s="82" t="s">
        <v>33</v>
      </c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3">
        <f>1355005.43/0.79</f>
        <v>1715196.746835443</v>
      </c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8"/>
    </row>
    <row r="24" spans="1:102" s="33" customFormat="1" ht="24" customHeight="1">
      <c r="A24" s="79"/>
      <c r="B24" s="79"/>
      <c r="C24" s="79"/>
      <c r="D24" s="79"/>
      <c r="E24" s="79"/>
      <c r="F24" s="79"/>
      <c r="G24" s="79"/>
      <c r="H24" s="79"/>
      <c r="I24" s="80" t="s">
        <v>146</v>
      </c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1"/>
      <c r="BB24" s="82" t="s">
        <v>33</v>
      </c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3">
        <f>332173.37/0.08</f>
        <v>4152167.125</v>
      </c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8"/>
    </row>
    <row r="25" spans="1:102" s="33" customFormat="1" ht="164.25" customHeight="1">
      <c r="A25" s="85" t="s">
        <v>173</v>
      </c>
      <c r="B25" s="85"/>
      <c r="C25" s="85"/>
      <c r="D25" s="85"/>
      <c r="E25" s="85"/>
      <c r="F25" s="85"/>
      <c r="G25" s="85"/>
      <c r="H25" s="85"/>
      <c r="I25" s="87" t="s">
        <v>38</v>
      </c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8"/>
      <c r="BB25" s="82" t="s">
        <v>30</v>
      </c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105">
        <v>303967.62</v>
      </c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4"/>
    </row>
    <row r="26" ht="4.5" customHeight="1"/>
    <row r="27" spans="1:102" ht="44.25" customHeight="1">
      <c r="A27" s="103" t="s">
        <v>174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</row>
    <row r="28" ht="3" customHeight="1"/>
  </sheetData>
  <sheetProtection password="A51B" sheet="1" formatCells="0" formatColumns="0" formatRows="0" insertColumns="0" insertRows="0" insertHyperlinks="0" deleteColumns="0" deleteRows="0" sort="0" autoFilter="0" pivotTables="0"/>
  <mergeCells count="62">
    <mergeCell ref="A27:CX27"/>
    <mergeCell ref="BB14:BT15"/>
    <mergeCell ref="BU14:CX14"/>
    <mergeCell ref="CJ25:CX25"/>
    <mergeCell ref="A25:H25"/>
    <mergeCell ref="I25:BA25"/>
    <mergeCell ref="BB25:BT25"/>
    <mergeCell ref="BU25:CI25"/>
    <mergeCell ref="CJ21:CX21"/>
    <mergeCell ref="A24:H24"/>
    <mergeCell ref="I24:BA24"/>
    <mergeCell ref="BB24:BT24"/>
    <mergeCell ref="BU24:CI24"/>
    <mergeCell ref="CJ24:CX24"/>
    <mergeCell ref="A21:H21"/>
    <mergeCell ref="I21:BA21"/>
    <mergeCell ref="BB21:BT21"/>
    <mergeCell ref="BU21:CI21"/>
    <mergeCell ref="CJ19:CX19"/>
    <mergeCell ref="A20:H20"/>
    <mergeCell ref="I20:BA20"/>
    <mergeCell ref="BB20:BT20"/>
    <mergeCell ref="BU20:CI20"/>
    <mergeCell ref="CJ20:CX20"/>
    <mergeCell ref="A19:H19"/>
    <mergeCell ref="I19:BA19"/>
    <mergeCell ref="BB19:BT19"/>
    <mergeCell ref="BU19:CI19"/>
    <mergeCell ref="CJ17:CX17"/>
    <mergeCell ref="A18:H18"/>
    <mergeCell ref="I18:BA18"/>
    <mergeCell ref="BB18:BT18"/>
    <mergeCell ref="BU18:CI18"/>
    <mergeCell ref="CJ18:CX18"/>
    <mergeCell ref="A17:H17"/>
    <mergeCell ref="I17:BA17"/>
    <mergeCell ref="BB17:BT17"/>
    <mergeCell ref="BU17:CI17"/>
    <mergeCell ref="BO2:CX2"/>
    <mergeCell ref="AK10:CJ10"/>
    <mergeCell ref="A14:BA15"/>
    <mergeCell ref="AK11:CJ11"/>
    <mergeCell ref="AS12:BD12"/>
    <mergeCell ref="CJ15:CX15"/>
    <mergeCell ref="BU15:CI15"/>
    <mergeCell ref="A8:CX8"/>
    <mergeCell ref="A9:CX9"/>
    <mergeCell ref="CJ16:CX16"/>
    <mergeCell ref="A16:H16"/>
    <mergeCell ref="I16:BA16"/>
    <mergeCell ref="BB16:BT16"/>
    <mergeCell ref="BU16:CI16"/>
    <mergeCell ref="CJ22:CX22"/>
    <mergeCell ref="A23:H23"/>
    <mergeCell ref="I23:BA23"/>
    <mergeCell ref="BB23:BT23"/>
    <mergeCell ref="BU23:CI23"/>
    <mergeCell ref="CJ23:CX23"/>
    <mergeCell ref="A22:H22"/>
    <mergeCell ref="I22:BA22"/>
    <mergeCell ref="BB22:BT22"/>
    <mergeCell ref="BU22:CI2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4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X34"/>
  <sheetViews>
    <sheetView view="pageBreakPreview" zoomScaleSheetLayoutView="100" workbookViewId="0" topLeftCell="A1">
      <selection activeCell="A1" sqref="A1:IV16384"/>
    </sheetView>
  </sheetViews>
  <sheetFormatPr defaultColWidth="9.33203125" defaultRowHeight="12.75"/>
  <cols>
    <col min="1" max="16384" width="1.0078125" style="39" customWidth="1"/>
  </cols>
  <sheetData>
    <row r="1" s="34" customFormat="1" ht="12.75">
      <c r="BN1" s="34" t="s">
        <v>39</v>
      </c>
    </row>
    <row r="2" spans="66:102" s="34" customFormat="1" ht="41.25" customHeight="1">
      <c r="BN2" s="114" t="s">
        <v>1</v>
      </c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</row>
    <row r="3" s="34" customFormat="1" ht="5.25" customHeight="1"/>
    <row r="4" s="35" customFormat="1" ht="12">
      <c r="BN4" s="35" t="s">
        <v>19</v>
      </c>
    </row>
    <row r="5" s="35" customFormat="1" ht="12">
      <c r="BN5" s="35" t="s">
        <v>20</v>
      </c>
    </row>
    <row r="6" s="34" customFormat="1" ht="12.75"/>
    <row r="7" s="36" customFormat="1" ht="20.25" customHeight="1"/>
    <row r="8" spans="1:102" s="37" customFormat="1" ht="18.75">
      <c r="A8" s="115" t="s">
        <v>40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</row>
    <row r="9" spans="1:102" s="38" customFormat="1" ht="18.75" customHeight="1">
      <c r="A9" s="112" t="s">
        <v>41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</row>
    <row r="10" ht="13.5" customHeight="1"/>
    <row r="11" spans="1:102" s="40" customFormat="1" ht="114" customHeight="1">
      <c r="A11" s="111" t="s">
        <v>42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 t="s">
        <v>43</v>
      </c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 t="s">
        <v>44</v>
      </c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 t="s">
        <v>45</v>
      </c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</row>
    <row r="12" spans="1:102" s="41" customFormat="1" ht="49.5" customHeight="1">
      <c r="A12" s="106" t="s">
        <v>46</v>
      </c>
      <c r="B12" s="106"/>
      <c r="C12" s="106"/>
      <c r="D12" s="106"/>
      <c r="E12" s="106"/>
      <c r="F12" s="106"/>
      <c r="G12" s="106"/>
      <c r="H12" s="106"/>
      <c r="I12" s="109" t="s">
        <v>47</v>
      </c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</row>
    <row r="13" spans="1:102" s="41" customFormat="1" ht="19.5" customHeight="1">
      <c r="A13" s="106"/>
      <c r="B13" s="106"/>
      <c r="C13" s="106"/>
      <c r="D13" s="106"/>
      <c r="E13" s="106"/>
      <c r="F13" s="106"/>
      <c r="G13" s="106"/>
      <c r="H13" s="106"/>
      <c r="I13" s="107" t="s">
        <v>28</v>
      </c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6">
        <v>549701.26</v>
      </c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>
        <v>3149.18</v>
      </c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8">
        <f>AS13/BM13</f>
        <v>174.55377590356855</v>
      </c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</row>
    <row r="14" spans="1:102" s="41" customFormat="1" ht="19.5" customHeight="1">
      <c r="A14" s="106"/>
      <c r="B14" s="106"/>
      <c r="C14" s="106"/>
      <c r="D14" s="106"/>
      <c r="E14" s="106"/>
      <c r="F14" s="106"/>
      <c r="G14" s="106"/>
      <c r="H14" s="106"/>
      <c r="I14" s="107" t="s">
        <v>48</v>
      </c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</row>
    <row r="15" spans="1:102" s="41" customFormat="1" ht="81.75" customHeight="1">
      <c r="A15" s="106" t="s">
        <v>49</v>
      </c>
      <c r="B15" s="106"/>
      <c r="C15" s="106"/>
      <c r="D15" s="106"/>
      <c r="E15" s="106"/>
      <c r="F15" s="106"/>
      <c r="G15" s="106"/>
      <c r="H15" s="106"/>
      <c r="I15" s="109" t="s">
        <v>50</v>
      </c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6" t="s">
        <v>143</v>
      </c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 t="s">
        <v>143</v>
      </c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 t="s">
        <v>143</v>
      </c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</row>
    <row r="16" spans="1:102" s="41" customFormat="1" ht="66" customHeight="1">
      <c r="A16" s="106" t="s">
        <v>51</v>
      </c>
      <c r="B16" s="106"/>
      <c r="C16" s="106"/>
      <c r="D16" s="106"/>
      <c r="E16" s="106"/>
      <c r="F16" s="106"/>
      <c r="G16" s="106"/>
      <c r="H16" s="106"/>
      <c r="I16" s="109" t="s">
        <v>52</v>
      </c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</row>
    <row r="17" spans="1:102" s="41" customFormat="1" ht="35.25" customHeight="1">
      <c r="A17" s="106"/>
      <c r="B17" s="106"/>
      <c r="C17" s="106"/>
      <c r="D17" s="106"/>
      <c r="E17" s="106"/>
      <c r="F17" s="106"/>
      <c r="G17" s="106"/>
      <c r="H17" s="106"/>
      <c r="I17" s="107" t="s">
        <v>53</v>
      </c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6">
        <v>782227.17</v>
      </c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>
        <v>172.33</v>
      </c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8">
        <v>4539.04</v>
      </c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</row>
    <row r="18" spans="1:102" s="41" customFormat="1" ht="35.25" customHeight="1">
      <c r="A18" s="106"/>
      <c r="B18" s="106"/>
      <c r="C18" s="106"/>
      <c r="D18" s="106"/>
      <c r="E18" s="106"/>
      <c r="F18" s="106"/>
      <c r="G18" s="106"/>
      <c r="H18" s="106"/>
      <c r="I18" s="107" t="s">
        <v>144</v>
      </c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</row>
    <row r="19" spans="1:102" s="41" customFormat="1" ht="35.25" customHeight="1">
      <c r="A19" s="106"/>
      <c r="B19" s="106"/>
      <c r="C19" s="106"/>
      <c r="D19" s="106"/>
      <c r="E19" s="106"/>
      <c r="F19" s="106"/>
      <c r="G19" s="106"/>
      <c r="H19" s="106"/>
      <c r="I19" s="107" t="s">
        <v>145</v>
      </c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6">
        <v>1355005.43</v>
      </c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>
        <v>397.31</v>
      </c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8">
        <v>3410.48</v>
      </c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</row>
    <row r="20" spans="1:102" s="41" customFormat="1" ht="24.75" customHeight="1">
      <c r="A20" s="106"/>
      <c r="B20" s="106"/>
      <c r="C20" s="106"/>
      <c r="D20" s="106"/>
      <c r="E20" s="106"/>
      <c r="F20" s="106"/>
      <c r="G20" s="106"/>
      <c r="H20" s="106"/>
      <c r="I20" s="107" t="s">
        <v>146</v>
      </c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6">
        <v>332173.37</v>
      </c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>
        <v>288.85</v>
      </c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8">
        <v>1149.97</v>
      </c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</row>
    <row r="21" spans="1:102" s="41" customFormat="1" ht="35.25" customHeight="1">
      <c r="A21" s="106"/>
      <c r="B21" s="106"/>
      <c r="C21" s="106"/>
      <c r="D21" s="106"/>
      <c r="E21" s="106"/>
      <c r="F21" s="106"/>
      <c r="G21" s="106"/>
      <c r="H21" s="106"/>
      <c r="I21" s="107" t="s">
        <v>54</v>
      </c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6" t="s">
        <v>143</v>
      </c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 t="s">
        <v>143</v>
      </c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 t="s">
        <v>143</v>
      </c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</row>
    <row r="22" spans="1:102" s="41" customFormat="1" ht="114" customHeight="1">
      <c r="A22" s="106"/>
      <c r="B22" s="106"/>
      <c r="C22" s="106"/>
      <c r="D22" s="106"/>
      <c r="E22" s="106"/>
      <c r="F22" s="106"/>
      <c r="G22" s="106"/>
      <c r="H22" s="106"/>
      <c r="I22" s="107" t="s">
        <v>55</v>
      </c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6">
        <v>1519838.1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13">
        <v>5</v>
      </c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08">
        <f>AS22/BM22</f>
        <v>303967.62</v>
      </c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</row>
    <row r="23" spans="1:102" s="41" customFormat="1" ht="66" customHeight="1">
      <c r="A23" s="106"/>
      <c r="B23" s="106"/>
      <c r="C23" s="106"/>
      <c r="D23" s="106"/>
      <c r="E23" s="106"/>
      <c r="F23" s="106"/>
      <c r="G23" s="106"/>
      <c r="H23" s="106"/>
      <c r="I23" s="107" t="s">
        <v>56</v>
      </c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6" t="s">
        <v>143</v>
      </c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 t="s">
        <v>143</v>
      </c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 t="s">
        <v>143</v>
      </c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</row>
    <row r="24" spans="1:102" s="41" customFormat="1" ht="66" customHeight="1">
      <c r="A24" s="106" t="s">
        <v>57</v>
      </c>
      <c r="B24" s="106"/>
      <c r="C24" s="106"/>
      <c r="D24" s="106"/>
      <c r="E24" s="106"/>
      <c r="F24" s="106"/>
      <c r="G24" s="106"/>
      <c r="H24" s="106"/>
      <c r="I24" s="109" t="s">
        <v>58</v>
      </c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</row>
    <row r="25" spans="1:102" s="41" customFormat="1" ht="19.5" customHeight="1">
      <c r="A25" s="106"/>
      <c r="B25" s="106"/>
      <c r="C25" s="106"/>
      <c r="D25" s="106"/>
      <c r="E25" s="106"/>
      <c r="F25" s="106"/>
      <c r="G25" s="106"/>
      <c r="H25" s="106"/>
      <c r="I25" s="107" t="s">
        <v>28</v>
      </c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6">
        <v>797847.32</v>
      </c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>
        <v>3149.18</v>
      </c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8">
        <f>AS25/BM25</f>
        <v>253.35081513282822</v>
      </c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</row>
    <row r="26" spans="1:102" s="41" customFormat="1" ht="19.5" customHeight="1">
      <c r="A26" s="106"/>
      <c r="B26" s="106"/>
      <c r="C26" s="106"/>
      <c r="D26" s="106"/>
      <c r="E26" s="106"/>
      <c r="F26" s="106"/>
      <c r="G26" s="106"/>
      <c r="H26" s="106"/>
      <c r="I26" s="107" t="s">
        <v>48</v>
      </c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</row>
    <row r="27" spans="1:102" s="41" customFormat="1" ht="114" customHeight="1">
      <c r="A27" s="106" t="s">
        <v>59</v>
      </c>
      <c r="B27" s="106"/>
      <c r="C27" s="106"/>
      <c r="D27" s="106"/>
      <c r="E27" s="106"/>
      <c r="F27" s="106"/>
      <c r="G27" s="106"/>
      <c r="H27" s="106"/>
      <c r="I27" s="109" t="s">
        <v>60</v>
      </c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6" t="s">
        <v>143</v>
      </c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 t="s">
        <v>143</v>
      </c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 t="s">
        <v>143</v>
      </c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</row>
    <row r="28" spans="1:102" s="41" customFormat="1" ht="19.5" customHeight="1">
      <c r="A28" s="106"/>
      <c r="B28" s="106"/>
      <c r="C28" s="106"/>
      <c r="D28" s="106"/>
      <c r="E28" s="106"/>
      <c r="F28" s="106"/>
      <c r="G28" s="106"/>
      <c r="H28" s="106"/>
      <c r="I28" s="107" t="s">
        <v>28</v>
      </c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</row>
    <row r="29" spans="1:102" s="41" customFormat="1" ht="19.5" customHeight="1">
      <c r="A29" s="106"/>
      <c r="B29" s="106"/>
      <c r="C29" s="106"/>
      <c r="D29" s="106"/>
      <c r="E29" s="106"/>
      <c r="F29" s="106"/>
      <c r="G29" s="106"/>
      <c r="H29" s="106"/>
      <c r="I29" s="107" t="s">
        <v>48</v>
      </c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</row>
    <row r="30" spans="1:102" s="41" customFormat="1" ht="207.75" customHeight="1">
      <c r="A30" s="106" t="s">
        <v>61</v>
      </c>
      <c r="B30" s="106"/>
      <c r="C30" s="106"/>
      <c r="D30" s="106"/>
      <c r="E30" s="106"/>
      <c r="F30" s="106"/>
      <c r="G30" s="106"/>
      <c r="H30" s="106"/>
      <c r="I30" s="109" t="s">
        <v>62</v>
      </c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</row>
    <row r="31" spans="1:102" s="41" customFormat="1" ht="19.5" customHeight="1">
      <c r="A31" s="106"/>
      <c r="B31" s="106"/>
      <c r="C31" s="106"/>
      <c r="D31" s="106"/>
      <c r="E31" s="106"/>
      <c r="F31" s="106"/>
      <c r="G31" s="106"/>
      <c r="H31" s="106"/>
      <c r="I31" s="107" t="s">
        <v>28</v>
      </c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6">
        <v>642556.24</v>
      </c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>
        <v>3149.18</v>
      </c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8">
        <f>AS31/BM31</f>
        <v>204.0392229088207</v>
      </c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</row>
    <row r="32" spans="1:102" s="41" customFormat="1" ht="19.5" customHeight="1">
      <c r="A32" s="106"/>
      <c r="B32" s="106"/>
      <c r="C32" s="106"/>
      <c r="D32" s="106"/>
      <c r="E32" s="106"/>
      <c r="F32" s="106"/>
      <c r="G32" s="106"/>
      <c r="H32" s="106"/>
      <c r="I32" s="107" t="s">
        <v>48</v>
      </c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</row>
    <row r="33" ht="4.5" customHeight="1"/>
    <row r="34" spans="1:102" ht="27.75" customHeight="1">
      <c r="A34" s="110" t="s">
        <v>151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</row>
    <row r="35" ht="3" customHeight="1"/>
  </sheetData>
  <sheetProtection password="A51B" sheet="1" formatCells="0" formatColumns="0" formatRows="0" insertColumns="0" insertRows="0" insertHyperlinks="0" deleteColumns="0" deleteRows="0" sort="0" autoFilter="0" pivotTables="0"/>
  <mergeCells count="113">
    <mergeCell ref="BN2:CX2"/>
    <mergeCell ref="A8:CX8"/>
    <mergeCell ref="A12:H12"/>
    <mergeCell ref="I12:AR12"/>
    <mergeCell ref="A11:AR11"/>
    <mergeCell ref="AS12:BL12"/>
    <mergeCell ref="BM12:CF12"/>
    <mergeCell ref="CG14:CX14"/>
    <mergeCell ref="A13:H13"/>
    <mergeCell ref="I13:AR13"/>
    <mergeCell ref="A14:H14"/>
    <mergeCell ref="I14:AR14"/>
    <mergeCell ref="AS14:BL14"/>
    <mergeCell ref="BM14:CF14"/>
    <mergeCell ref="AS13:BL13"/>
    <mergeCell ref="BM13:CF13"/>
    <mergeCell ref="CG13:CX13"/>
    <mergeCell ref="A15:H15"/>
    <mergeCell ref="I15:AR15"/>
    <mergeCell ref="AS15:BL15"/>
    <mergeCell ref="BM15:CF15"/>
    <mergeCell ref="CG15:CX15"/>
    <mergeCell ref="I16:AR16"/>
    <mergeCell ref="AS16:BL16"/>
    <mergeCell ref="BM16:CF16"/>
    <mergeCell ref="CG16:CX16"/>
    <mergeCell ref="CG17:CX17"/>
    <mergeCell ref="A19:H19"/>
    <mergeCell ref="I19:AR19"/>
    <mergeCell ref="AS19:BL19"/>
    <mergeCell ref="BM19:CF19"/>
    <mergeCell ref="CG19:CX19"/>
    <mergeCell ref="A17:H17"/>
    <mergeCell ref="I17:AR17"/>
    <mergeCell ref="AS17:BL17"/>
    <mergeCell ref="BM17:CF17"/>
    <mergeCell ref="CG21:CX21"/>
    <mergeCell ref="A21:H21"/>
    <mergeCell ref="I21:AR21"/>
    <mergeCell ref="AS21:BL21"/>
    <mergeCell ref="BM21:CF21"/>
    <mergeCell ref="A34:CX34"/>
    <mergeCell ref="AS11:BL11"/>
    <mergeCell ref="A9:CX9"/>
    <mergeCell ref="BM11:CF11"/>
    <mergeCell ref="CG11:CX11"/>
    <mergeCell ref="A16:H16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CG27:CX27"/>
    <mergeCell ref="CG24:CX24"/>
    <mergeCell ref="A24:H24"/>
    <mergeCell ref="I24:AR24"/>
    <mergeCell ref="AS24:BL24"/>
    <mergeCell ref="BM24:CF24"/>
    <mergeCell ref="A27:H27"/>
    <mergeCell ref="I27:AR27"/>
    <mergeCell ref="AS27:BL27"/>
    <mergeCell ref="BM27:CF27"/>
    <mergeCell ref="CG28:CX28"/>
    <mergeCell ref="A29:H29"/>
    <mergeCell ref="I29:AR29"/>
    <mergeCell ref="AS29:BL29"/>
    <mergeCell ref="BM29:CF29"/>
    <mergeCell ref="CG29:CX29"/>
    <mergeCell ref="A28:H28"/>
    <mergeCell ref="I28:AR28"/>
    <mergeCell ref="AS28:BL28"/>
    <mergeCell ref="BM28:CF28"/>
    <mergeCell ref="BM31:CF31"/>
    <mergeCell ref="CG31:CX31"/>
    <mergeCell ref="A30:H30"/>
    <mergeCell ref="I30:AR30"/>
    <mergeCell ref="AS30:BL30"/>
    <mergeCell ref="BM30:CF30"/>
    <mergeCell ref="I31:AR31"/>
    <mergeCell ref="AS25:BL25"/>
    <mergeCell ref="BM25:CF25"/>
    <mergeCell ref="CG32:CX32"/>
    <mergeCell ref="A32:H32"/>
    <mergeCell ref="I32:AR32"/>
    <mergeCell ref="AS32:BL32"/>
    <mergeCell ref="BM32:CF32"/>
    <mergeCell ref="CG30:CX30"/>
    <mergeCell ref="A31:H31"/>
    <mergeCell ref="AS31:BL31"/>
    <mergeCell ref="CG20:CX20"/>
    <mergeCell ref="CG12:CX12"/>
    <mergeCell ref="CG25:CX25"/>
    <mergeCell ref="A26:H26"/>
    <mergeCell ref="I26:AR26"/>
    <mergeCell ref="AS26:BL26"/>
    <mergeCell ref="BM26:CF26"/>
    <mergeCell ref="CG26:CX26"/>
    <mergeCell ref="A25:H25"/>
    <mergeCell ref="I25:AR25"/>
    <mergeCell ref="A20:H20"/>
    <mergeCell ref="I20:AR20"/>
    <mergeCell ref="AS20:BL20"/>
    <mergeCell ref="BM20:CF20"/>
    <mergeCell ref="CG18:CX18"/>
    <mergeCell ref="A18:H18"/>
    <mergeCell ref="I18:AR18"/>
    <mergeCell ref="AS18:BL18"/>
    <mergeCell ref="BM18:CF18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X39"/>
  <sheetViews>
    <sheetView view="pageBreakPreview" zoomScaleSheetLayoutView="100" workbookViewId="0" topLeftCell="A1">
      <selection activeCell="A1" sqref="A1:IV16384"/>
    </sheetView>
  </sheetViews>
  <sheetFormatPr defaultColWidth="9.33203125" defaultRowHeight="12.75"/>
  <cols>
    <col min="1" max="16384" width="1.0078125" style="51" customWidth="1"/>
  </cols>
  <sheetData>
    <row r="1" s="42" customFormat="1" ht="12.75">
      <c r="BO1" s="42" t="s">
        <v>63</v>
      </c>
    </row>
    <row r="2" spans="67:102" s="42" customFormat="1" ht="40.5" customHeight="1">
      <c r="BO2" s="137" t="s">
        <v>1</v>
      </c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</row>
    <row r="3" s="42" customFormat="1" ht="5.25" customHeight="1"/>
    <row r="4" s="43" customFormat="1" ht="12">
      <c r="BO4" s="43" t="s">
        <v>19</v>
      </c>
    </row>
    <row r="5" s="43" customFormat="1" ht="12">
      <c r="BO5" s="43" t="s">
        <v>20</v>
      </c>
    </row>
    <row r="6" s="42" customFormat="1" ht="12.75"/>
    <row r="7" s="44" customFormat="1" ht="21" customHeight="1"/>
    <row r="8" spans="1:102" s="45" customFormat="1" ht="18.75">
      <c r="A8" s="141" t="s">
        <v>64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</row>
    <row r="9" spans="1:102" s="46" customFormat="1" ht="39.75" customHeight="1">
      <c r="A9" s="140" t="s">
        <v>65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</row>
    <row r="10" s="47" customFormat="1" ht="15.75"/>
    <row r="11" s="44" customFormat="1" ht="16.5">
      <c r="CX11" s="48" t="s">
        <v>66</v>
      </c>
    </row>
    <row r="12" s="47" customFormat="1" ht="6" customHeight="1"/>
    <row r="13" spans="1:102" s="49" customFormat="1" ht="64.5" customHeight="1">
      <c r="A13" s="138" t="s">
        <v>67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49" t="s">
        <v>68</v>
      </c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49" t="s">
        <v>69</v>
      </c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</row>
    <row r="14" spans="1:102" s="50" customFormat="1" ht="36" customHeight="1">
      <c r="A14" s="130" t="s">
        <v>46</v>
      </c>
      <c r="B14" s="130"/>
      <c r="C14" s="130"/>
      <c r="D14" s="130"/>
      <c r="E14" s="130"/>
      <c r="F14" s="130"/>
      <c r="G14" s="130"/>
      <c r="H14" s="130"/>
      <c r="I14" s="131" t="s">
        <v>70</v>
      </c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3">
        <v>632.08</v>
      </c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>
        <v>1990.1</v>
      </c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4"/>
    </row>
    <row r="15" spans="1:102" s="50" customFormat="1" ht="21.75" customHeight="1">
      <c r="A15" s="123"/>
      <c r="B15" s="123"/>
      <c r="C15" s="123"/>
      <c r="D15" s="123"/>
      <c r="E15" s="123"/>
      <c r="F15" s="123"/>
      <c r="G15" s="123"/>
      <c r="H15" s="123"/>
      <c r="I15" s="135" t="s">
        <v>71</v>
      </c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2"/>
    </row>
    <row r="16" spans="1:102" s="50" customFormat="1" ht="21.75" customHeight="1">
      <c r="A16" s="123"/>
      <c r="B16" s="123"/>
      <c r="C16" s="123"/>
      <c r="D16" s="123"/>
      <c r="E16" s="123"/>
      <c r="F16" s="123"/>
      <c r="G16" s="123"/>
      <c r="H16" s="123"/>
      <c r="I16" s="126" t="s">
        <v>72</v>
      </c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>
        <v>1.66</v>
      </c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2"/>
    </row>
    <row r="17" spans="1:102" s="50" customFormat="1" ht="21.75" customHeight="1">
      <c r="A17" s="123"/>
      <c r="B17" s="123"/>
      <c r="C17" s="123"/>
      <c r="D17" s="123"/>
      <c r="E17" s="123"/>
      <c r="F17" s="123"/>
      <c r="G17" s="123"/>
      <c r="H17" s="123"/>
      <c r="I17" s="126" t="s">
        <v>73</v>
      </c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>
        <v>2.88</v>
      </c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2"/>
    </row>
    <row r="18" spans="1:102" s="50" customFormat="1" ht="21.75" customHeight="1">
      <c r="A18" s="123"/>
      <c r="B18" s="123"/>
      <c r="C18" s="123"/>
      <c r="D18" s="123"/>
      <c r="E18" s="123"/>
      <c r="F18" s="123"/>
      <c r="G18" s="123"/>
      <c r="H18" s="123"/>
      <c r="I18" s="126" t="s">
        <v>74</v>
      </c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1">
        <v>332.53</v>
      </c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>
        <v>1142.23</v>
      </c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2"/>
    </row>
    <row r="19" spans="1:102" s="50" customFormat="1" ht="21.75" customHeight="1">
      <c r="A19" s="123"/>
      <c r="B19" s="123"/>
      <c r="C19" s="123"/>
      <c r="D19" s="123"/>
      <c r="E19" s="123"/>
      <c r="F19" s="123"/>
      <c r="G19" s="123"/>
      <c r="H19" s="123"/>
      <c r="I19" s="126" t="s">
        <v>75</v>
      </c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1">
        <v>101.08</v>
      </c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>
        <v>344.95</v>
      </c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2"/>
    </row>
    <row r="20" spans="1:102" s="50" customFormat="1" ht="21.75" customHeight="1">
      <c r="A20" s="123"/>
      <c r="B20" s="123"/>
      <c r="C20" s="123"/>
      <c r="D20" s="123"/>
      <c r="E20" s="123"/>
      <c r="F20" s="123"/>
      <c r="G20" s="123"/>
      <c r="H20" s="123"/>
      <c r="I20" s="126" t="s">
        <v>76</v>
      </c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1">
        <v>198.5</v>
      </c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>
        <v>403.6</v>
      </c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2"/>
    </row>
    <row r="21" spans="1:102" s="50" customFormat="1" ht="21.75" customHeight="1">
      <c r="A21" s="123"/>
      <c r="B21" s="123"/>
      <c r="C21" s="123"/>
      <c r="D21" s="123"/>
      <c r="E21" s="123"/>
      <c r="F21" s="123"/>
      <c r="G21" s="123"/>
      <c r="H21" s="123"/>
      <c r="I21" s="126" t="s">
        <v>77</v>
      </c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2"/>
    </row>
    <row r="22" spans="1:102" s="50" customFormat="1" ht="36.75" customHeight="1">
      <c r="A22" s="123"/>
      <c r="B22" s="123"/>
      <c r="C22" s="123"/>
      <c r="D22" s="123"/>
      <c r="E22" s="123"/>
      <c r="F22" s="123"/>
      <c r="G22" s="123"/>
      <c r="H22" s="123"/>
      <c r="I22" s="124" t="s">
        <v>78</v>
      </c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1">
        <v>198.5</v>
      </c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>
        <v>383.11</v>
      </c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2"/>
    </row>
    <row r="23" spans="1:102" s="50" customFormat="1" ht="54" customHeight="1">
      <c r="A23" s="123"/>
      <c r="B23" s="123"/>
      <c r="C23" s="123"/>
      <c r="D23" s="123"/>
      <c r="E23" s="123"/>
      <c r="F23" s="123"/>
      <c r="G23" s="123"/>
      <c r="H23" s="123"/>
      <c r="I23" s="124" t="s">
        <v>79</v>
      </c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>
        <v>0.79</v>
      </c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2"/>
    </row>
    <row r="24" spans="1:102" s="50" customFormat="1" ht="36.75" customHeight="1">
      <c r="A24" s="123"/>
      <c r="B24" s="123"/>
      <c r="C24" s="123"/>
      <c r="D24" s="123"/>
      <c r="E24" s="123"/>
      <c r="F24" s="123"/>
      <c r="G24" s="123"/>
      <c r="H24" s="123"/>
      <c r="I24" s="124" t="s">
        <v>80</v>
      </c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>
        <v>19.71</v>
      </c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2"/>
    </row>
    <row r="25" spans="1:102" s="50" customFormat="1" ht="21.75" customHeight="1">
      <c r="A25" s="123"/>
      <c r="B25" s="123"/>
      <c r="C25" s="123"/>
      <c r="D25" s="123"/>
      <c r="E25" s="123"/>
      <c r="F25" s="123"/>
      <c r="G25" s="123"/>
      <c r="H25" s="123"/>
      <c r="I25" s="124" t="s">
        <v>71</v>
      </c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2"/>
    </row>
    <row r="26" spans="1:102" s="50" customFormat="1" ht="21.75" customHeight="1">
      <c r="A26" s="123"/>
      <c r="B26" s="123"/>
      <c r="C26" s="123"/>
      <c r="D26" s="123"/>
      <c r="E26" s="123"/>
      <c r="F26" s="123"/>
      <c r="G26" s="123"/>
      <c r="H26" s="123"/>
      <c r="I26" s="128" t="s">
        <v>81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>
        <v>2.44</v>
      </c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2"/>
    </row>
    <row r="27" spans="1:102" s="50" customFormat="1" ht="36" customHeight="1">
      <c r="A27" s="123"/>
      <c r="B27" s="123"/>
      <c r="C27" s="123"/>
      <c r="D27" s="123"/>
      <c r="E27" s="123"/>
      <c r="F27" s="123"/>
      <c r="G27" s="123"/>
      <c r="H27" s="123"/>
      <c r="I27" s="128" t="s">
        <v>82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>
        <v>1.09</v>
      </c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2"/>
    </row>
    <row r="28" spans="1:102" s="50" customFormat="1" ht="54" customHeight="1">
      <c r="A28" s="123"/>
      <c r="B28" s="123"/>
      <c r="C28" s="123"/>
      <c r="D28" s="123"/>
      <c r="E28" s="123"/>
      <c r="F28" s="123"/>
      <c r="G28" s="123"/>
      <c r="H28" s="123"/>
      <c r="I28" s="128" t="s">
        <v>83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2"/>
    </row>
    <row r="29" spans="1:102" s="50" customFormat="1" ht="22.5" customHeight="1">
      <c r="A29" s="123"/>
      <c r="B29" s="123"/>
      <c r="C29" s="123"/>
      <c r="D29" s="123"/>
      <c r="E29" s="123"/>
      <c r="F29" s="123"/>
      <c r="G29" s="123"/>
      <c r="H29" s="123"/>
      <c r="I29" s="128" t="s">
        <v>84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2"/>
    </row>
    <row r="30" spans="1:102" s="50" customFormat="1" ht="36.75" customHeight="1">
      <c r="A30" s="123"/>
      <c r="B30" s="123"/>
      <c r="C30" s="123"/>
      <c r="D30" s="123"/>
      <c r="E30" s="123"/>
      <c r="F30" s="123"/>
      <c r="G30" s="123"/>
      <c r="H30" s="123"/>
      <c r="I30" s="128" t="s">
        <v>85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>
        <v>16.19</v>
      </c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2"/>
    </row>
    <row r="31" spans="1:102" s="50" customFormat="1" ht="21.75" customHeight="1">
      <c r="A31" s="123"/>
      <c r="B31" s="123"/>
      <c r="C31" s="123"/>
      <c r="D31" s="123"/>
      <c r="E31" s="123"/>
      <c r="F31" s="123"/>
      <c r="G31" s="123"/>
      <c r="H31" s="123"/>
      <c r="I31" s="126" t="s">
        <v>86</v>
      </c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>
        <v>94.77</v>
      </c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2"/>
    </row>
    <row r="32" spans="1:102" s="50" customFormat="1" ht="21.75" customHeight="1">
      <c r="A32" s="123"/>
      <c r="B32" s="123"/>
      <c r="C32" s="123"/>
      <c r="D32" s="123"/>
      <c r="E32" s="123"/>
      <c r="F32" s="123"/>
      <c r="G32" s="123"/>
      <c r="H32" s="123"/>
      <c r="I32" s="126" t="s">
        <v>71</v>
      </c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2"/>
    </row>
    <row r="33" spans="1:102" s="50" customFormat="1" ht="21.75" customHeight="1">
      <c r="A33" s="123"/>
      <c r="B33" s="123"/>
      <c r="C33" s="123"/>
      <c r="D33" s="123"/>
      <c r="E33" s="123"/>
      <c r="F33" s="123"/>
      <c r="G33" s="123"/>
      <c r="H33" s="123"/>
      <c r="I33" s="124" t="s">
        <v>87</v>
      </c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2"/>
    </row>
    <row r="34" spans="1:102" s="50" customFormat="1" ht="21.75" customHeight="1">
      <c r="A34" s="123"/>
      <c r="B34" s="123"/>
      <c r="C34" s="123"/>
      <c r="D34" s="123"/>
      <c r="E34" s="123"/>
      <c r="F34" s="123"/>
      <c r="G34" s="123"/>
      <c r="H34" s="123"/>
      <c r="I34" s="124" t="s">
        <v>88</v>
      </c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2"/>
    </row>
    <row r="35" spans="1:102" s="50" customFormat="1" ht="21.75" customHeight="1">
      <c r="A35" s="123"/>
      <c r="B35" s="123"/>
      <c r="C35" s="123"/>
      <c r="D35" s="123"/>
      <c r="E35" s="123"/>
      <c r="F35" s="123"/>
      <c r="G35" s="123"/>
      <c r="H35" s="123"/>
      <c r="I35" s="124" t="s">
        <v>89</v>
      </c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2"/>
    </row>
    <row r="36" spans="1:102" s="50" customFormat="1" ht="37.5" customHeight="1">
      <c r="A36" s="116"/>
      <c r="B36" s="116"/>
      <c r="C36" s="116"/>
      <c r="D36" s="116"/>
      <c r="E36" s="116"/>
      <c r="F36" s="116"/>
      <c r="G36" s="116"/>
      <c r="H36" s="116"/>
      <c r="I36" s="117" t="s">
        <v>90</v>
      </c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>
        <v>94.77</v>
      </c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20"/>
    </row>
    <row r="37" spans="1:102" s="50" customFormat="1" ht="101.25" customHeight="1">
      <c r="A37" s="142" t="s">
        <v>49</v>
      </c>
      <c r="B37" s="142"/>
      <c r="C37" s="142"/>
      <c r="D37" s="142"/>
      <c r="E37" s="142"/>
      <c r="F37" s="142"/>
      <c r="G37" s="142"/>
      <c r="H37" s="142"/>
      <c r="I37" s="143" t="s">
        <v>91</v>
      </c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5">
        <v>1875.54</v>
      </c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>
        <v>3989.24</v>
      </c>
      <c r="CE37" s="145"/>
      <c r="CF37" s="145"/>
      <c r="CG37" s="145"/>
      <c r="CH37" s="145"/>
      <c r="CI37" s="145"/>
      <c r="CJ37" s="145"/>
      <c r="CK37" s="145"/>
      <c r="CL37" s="145"/>
      <c r="CM37" s="145"/>
      <c r="CN37" s="145"/>
      <c r="CO37" s="145"/>
      <c r="CP37" s="145"/>
      <c r="CQ37" s="145"/>
      <c r="CR37" s="145"/>
      <c r="CS37" s="145"/>
      <c r="CT37" s="145"/>
      <c r="CU37" s="145"/>
      <c r="CV37" s="145"/>
      <c r="CW37" s="145"/>
      <c r="CX37" s="146"/>
    </row>
    <row r="38" spans="1:102" s="50" customFormat="1" ht="24" customHeight="1">
      <c r="A38" s="142" t="s">
        <v>51</v>
      </c>
      <c r="B38" s="142"/>
      <c r="C38" s="142"/>
      <c r="D38" s="142"/>
      <c r="E38" s="142"/>
      <c r="F38" s="142"/>
      <c r="G38" s="142"/>
      <c r="H38" s="142"/>
      <c r="I38" s="143" t="s">
        <v>92</v>
      </c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6"/>
    </row>
    <row r="39" spans="1:102" s="50" customFormat="1" ht="39.75" customHeight="1">
      <c r="A39" s="116"/>
      <c r="B39" s="116"/>
      <c r="C39" s="116"/>
      <c r="D39" s="116"/>
      <c r="E39" s="116"/>
      <c r="F39" s="116"/>
      <c r="G39" s="116"/>
      <c r="H39" s="116"/>
      <c r="I39" s="147" t="s">
        <v>93</v>
      </c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19">
        <v>2507.63</v>
      </c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>
        <v>5979.34</v>
      </c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20"/>
    </row>
  </sheetData>
  <sheetProtection password="A51B" sheet="1" formatCells="0" formatColumns="0" formatRows="0" insertColumns="0" insertRows="0" insertHyperlinks="0" deleteColumns="0" deleteRows="0" sort="0" autoFilter="0" pivotTables="0"/>
  <mergeCells count="110">
    <mergeCell ref="CD22:CX22"/>
    <mergeCell ref="CD23:CX23"/>
    <mergeCell ref="I30:BI30"/>
    <mergeCell ref="BJ30:CC30"/>
    <mergeCell ref="CD30:CX30"/>
    <mergeCell ref="A38:H38"/>
    <mergeCell ref="BJ21:CC21"/>
    <mergeCell ref="CD21:CX21"/>
    <mergeCell ref="A22:H22"/>
    <mergeCell ref="I22:BI22"/>
    <mergeCell ref="BJ22:CC22"/>
    <mergeCell ref="A23:H23"/>
    <mergeCell ref="I23:BI23"/>
    <mergeCell ref="BJ23:CC23"/>
    <mergeCell ref="A30:H30"/>
    <mergeCell ref="A21:H21"/>
    <mergeCell ref="I21:BI21"/>
    <mergeCell ref="BJ13:CC13"/>
    <mergeCell ref="CD13:CX13"/>
    <mergeCell ref="CD18:CX18"/>
    <mergeCell ref="CD19:CX19"/>
    <mergeCell ref="I20:BI20"/>
    <mergeCell ref="BJ20:CC20"/>
    <mergeCell ref="CD20:CX20"/>
    <mergeCell ref="CD15:CX15"/>
    <mergeCell ref="CD39:CX39"/>
    <mergeCell ref="A39:H39"/>
    <mergeCell ref="I39:BI39"/>
    <mergeCell ref="BJ39:CC39"/>
    <mergeCell ref="CD37:CX37"/>
    <mergeCell ref="I38:BI38"/>
    <mergeCell ref="BJ38:CC38"/>
    <mergeCell ref="CD38:CX38"/>
    <mergeCell ref="A37:H37"/>
    <mergeCell ref="I37:BI37"/>
    <mergeCell ref="BJ37:CC37"/>
    <mergeCell ref="A18:H18"/>
    <mergeCell ref="I18:BI18"/>
    <mergeCell ref="BJ18:CC18"/>
    <mergeCell ref="A19:H19"/>
    <mergeCell ref="I19:BI19"/>
    <mergeCell ref="BJ19:CC19"/>
    <mergeCell ref="A20:H20"/>
    <mergeCell ref="A17:H17"/>
    <mergeCell ref="I17:BI17"/>
    <mergeCell ref="BJ17:CC17"/>
    <mergeCell ref="CD17:CX17"/>
    <mergeCell ref="BO2:CX2"/>
    <mergeCell ref="A13:BI13"/>
    <mergeCell ref="A9:CX9"/>
    <mergeCell ref="A8:CX8"/>
    <mergeCell ref="CD14:CX14"/>
    <mergeCell ref="A15:H15"/>
    <mergeCell ref="I15:BI15"/>
    <mergeCell ref="BJ15:CC15"/>
    <mergeCell ref="I16:BI16"/>
    <mergeCell ref="BJ16:CC16"/>
    <mergeCell ref="A14:H14"/>
    <mergeCell ref="I14:BI14"/>
    <mergeCell ref="BJ14:CC14"/>
    <mergeCell ref="CD16:CX16"/>
    <mergeCell ref="CD24:CX24"/>
    <mergeCell ref="A25:H25"/>
    <mergeCell ref="I25:BI25"/>
    <mergeCell ref="BJ25:CC25"/>
    <mergeCell ref="CD25:CX25"/>
    <mergeCell ref="A24:H24"/>
    <mergeCell ref="I24:BI24"/>
    <mergeCell ref="BJ24:CC24"/>
    <mergeCell ref="A16:H16"/>
    <mergeCell ref="A26:H26"/>
    <mergeCell ref="I26:BI26"/>
    <mergeCell ref="BJ26:CC26"/>
    <mergeCell ref="CD26:CX26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9:H29"/>
    <mergeCell ref="I29:BI29"/>
    <mergeCell ref="BJ29:CC29"/>
    <mergeCell ref="CD29:CX29"/>
    <mergeCell ref="A31:H31"/>
    <mergeCell ref="I31:BI31"/>
    <mergeCell ref="BJ31:CC31"/>
    <mergeCell ref="CD31:CX31"/>
    <mergeCell ref="CD32:CX32"/>
    <mergeCell ref="A33:H33"/>
    <mergeCell ref="I33:BI33"/>
    <mergeCell ref="BJ33:CC33"/>
    <mergeCell ref="CD33:CX33"/>
    <mergeCell ref="A32:H32"/>
    <mergeCell ref="I32:BI32"/>
    <mergeCell ref="BJ32:CC32"/>
    <mergeCell ref="BJ34:CC34"/>
    <mergeCell ref="CD34:CX34"/>
    <mergeCell ref="A35:H35"/>
    <mergeCell ref="I35:BI35"/>
    <mergeCell ref="BJ35:CC35"/>
    <mergeCell ref="CD35:CX35"/>
    <mergeCell ref="A34:H34"/>
    <mergeCell ref="I34:BI34"/>
    <mergeCell ref="A36:H36"/>
    <mergeCell ref="I36:BI36"/>
    <mergeCell ref="BJ36:CC36"/>
    <mergeCell ref="CD36:CX36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14"/>
  <sheetViews>
    <sheetView view="pageBreakPreview" zoomScaleSheetLayoutView="100" workbookViewId="0" topLeftCell="A1">
      <selection activeCell="FJ9" sqref="FJ9"/>
    </sheetView>
  </sheetViews>
  <sheetFormatPr defaultColWidth="9.33203125" defaultRowHeight="12.75"/>
  <cols>
    <col min="1" max="16384" width="1.0078125" style="59" customWidth="1"/>
  </cols>
  <sheetData>
    <row r="1" s="52" customFormat="1" ht="12.75">
      <c r="BO1" s="52" t="s">
        <v>94</v>
      </c>
    </row>
    <row r="2" spans="67:102" s="52" customFormat="1" ht="41.25" customHeight="1">
      <c r="BO2" s="151" t="s">
        <v>1</v>
      </c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</row>
    <row r="3" s="52" customFormat="1" ht="5.25" customHeight="1"/>
    <row r="4" s="53" customFormat="1" ht="12">
      <c r="BO4" s="53" t="s">
        <v>19</v>
      </c>
    </row>
    <row r="5" s="53" customFormat="1" ht="12">
      <c r="BO5" s="53" t="s">
        <v>20</v>
      </c>
    </row>
    <row r="6" s="52" customFormat="1" ht="12.75"/>
    <row r="7" s="54" customFormat="1" ht="8.25" customHeight="1"/>
    <row r="8" spans="1:102" s="55" customFormat="1" ht="18.75">
      <c r="A8" s="152" t="s">
        <v>95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</row>
    <row r="9" spans="1:102" s="56" customFormat="1" ht="41.25" customHeight="1">
      <c r="A9" s="158" t="s">
        <v>96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</row>
    <row r="10" s="54" customFormat="1" ht="16.5"/>
    <row r="11" spans="1:102" s="57" customFormat="1" ht="66" customHeight="1">
      <c r="A11" s="156" t="s">
        <v>97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61" t="s">
        <v>98</v>
      </c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1" t="s">
        <v>99</v>
      </c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</row>
    <row r="12" spans="1:102" s="58" customFormat="1" ht="51.75" customHeight="1">
      <c r="A12" s="153" t="s">
        <v>46</v>
      </c>
      <c r="B12" s="153"/>
      <c r="C12" s="153"/>
      <c r="D12" s="153"/>
      <c r="E12" s="153"/>
      <c r="F12" s="153"/>
      <c r="G12" s="153"/>
      <c r="H12" s="154" t="s">
        <v>100</v>
      </c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5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60"/>
    </row>
    <row r="13" spans="1:102" s="58" customFormat="1" ht="129" customHeight="1">
      <c r="A13" s="163" t="s">
        <v>49</v>
      </c>
      <c r="B13" s="163"/>
      <c r="C13" s="163"/>
      <c r="D13" s="163"/>
      <c r="E13" s="163"/>
      <c r="F13" s="163"/>
      <c r="G13" s="163"/>
      <c r="H13" s="164" t="s">
        <v>101</v>
      </c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5"/>
      <c r="AN13" s="166">
        <v>1519.8381</v>
      </c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>
        <f>5</f>
        <v>5</v>
      </c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7"/>
    </row>
    <row r="14" spans="1:102" s="58" customFormat="1" ht="65.25" customHeight="1">
      <c r="A14" s="163" t="s">
        <v>51</v>
      </c>
      <c r="B14" s="163"/>
      <c r="C14" s="163"/>
      <c r="D14" s="163"/>
      <c r="E14" s="163"/>
      <c r="F14" s="163"/>
      <c r="G14" s="163"/>
      <c r="H14" s="164" t="s">
        <v>102</v>
      </c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5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9"/>
    </row>
  </sheetData>
  <sheetProtection password="A51B" sheet="1" formatCells="0" formatColumns="0" formatRows="0" insertColumns="0" insertRows="0" insertHyperlinks="0" deleteColumns="0" deleteRows="0" sort="0" autoFilter="0" pivotTables="0"/>
  <mergeCells count="18">
    <mergeCell ref="BT13:CX13"/>
    <mergeCell ref="BT14:CX14"/>
    <mergeCell ref="AN12:BS12"/>
    <mergeCell ref="AN13:BS13"/>
    <mergeCell ref="AN14:BS14"/>
    <mergeCell ref="A14:G14"/>
    <mergeCell ref="H14:AM14"/>
    <mergeCell ref="A13:G13"/>
    <mergeCell ref="H13:AM13"/>
    <mergeCell ref="BO2:CX2"/>
    <mergeCell ref="A8:CX8"/>
    <mergeCell ref="A12:G12"/>
    <mergeCell ref="H12:AM12"/>
    <mergeCell ref="A11:AM11"/>
    <mergeCell ref="A9:CX9"/>
    <mergeCell ref="BT12:CX12"/>
    <mergeCell ref="AN11:BS11"/>
    <mergeCell ref="BT11:CX11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18"/>
  <sheetViews>
    <sheetView view="pageBreakPreview" zoomScale="75" zoomScaleSheetLayoutView="75" workbookViewId="0" topLeftCell="A1">
      <selection activeCell="A1" sqref="A1:IV16384"/>
    </sheetView>
  </sheetViews>
  <sheetFormatPr defaultColWidth="9.33203125" defaultRowHeight="12.75"/>
  <cols>
    <col min="1" max="16384" width="1.0078125" style="67" customWidth="1"/>
  </cols>
  <sheetData>
    <row r="1" s="60" customFormat="1" ht="12.75">
      <c r="BO1" s="60" t="s">
        <v>103</v>
      </c>
    </row>
    <row r="2" spans="67:102" s="60" customFormat="1" ht="41.25" customHeight="1">
      <c r="BO2" s="171" t="s">
        <v>1</v>
      </c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</row>
    <row r="3" s="60" customFormat="1" ht="5.25" customHeight="1"/>
    <row r="4" s="61" customFormat="1" ht="12">
      <c r="BO4" s="61" t="s">
        <v>19</v>
      </c>
    </row>
    <row r="5" s="61" customFormat="1" ht="12">
      <c r="BO5" s="61" t="s">
        <v>20</v>
      </c>
    </row>
    <row r="6" s="60" customFormat="1" ht="12.75"/>
    <row r="7" spans="1:102" s="62" customFormat="1" ht="18.75">
      <c r="A7" s="177" t="s">
        <v>95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</row>
    <row r="8" spans="1:102" s="63" customFormat="1" ht="59.25" customHeight="1">
      <c r="A8" s="176" t="s">
        <v>104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76"/>
    </row>
    <row r="9" s="64" customFormat="1" ht="16.5"/>
    <row r="10" spans="1:102" s="65" customFormat="1" ht="176.25" customHeight="1">
      <c r="A10" s="172" t="s">
        <v>97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4" t="s">
        <v>105</v>
      </c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4" t="s">
        <v>106</v>
      </c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4" t="s">
        <v>107</v>
      </c>
      <c r="CC10" s="175"/>
      <c r="CD10" s="175"/>
      <c r="CE10" s="175"/>
      <c r="CF10" s="175"/>
      <c r="CG10" s="175"/>
      <c r="CH10" s="175"/>
      <c r="CI10" s="175"/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5"/>
      <c r="CU10" s="175"/>
      <c r="CV10" s="175"/>
      <c r="CW10" s="175"/>
      <c r="CX10" s="175"/>
    </row>
    <row r="11" spans="1:102" s="66" customFormat="1" ht="55.5" customHeight="1">
      <c r="A11" s="181" t="s">
        <v>46</v>
      </c>
      <c r="B11" s="181"/>
      <c r="C11" s="181"/>
      <c r="D11" s="181"/>
      <c r="E11" s="181"/>
      <c r="F11" s="181"/>
      <c r="G11" s="181"/>
      <c r="H11" s="182" t="s">
        <v>108</v>
      </c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3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9"/>
    </row>
    <row r="12" spans="1:102" s="66" customFormat="1" ht="23.25" customHeight="1">
      <c r="A12" s="181"/>
      <c r="B12" s="181"/>
      <c r="C12" s="181"/>
      <c r="D12" s="181"/>
      <c r="E12" s="181"/>
      <c r="F12" s="181"/>
      <c r="G12" s="181"/>
      <c r="H12" s="184" t="s">
        <v>109</v>
      </c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5"/>
      <c r="AH12" s="170">
        <v>1355.005</v>
      </c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>
        <v>0.79</v>
      </c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>
        <v>397.31</v>
      </c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80"/>
    </row>
    <row r="13" spans="1:102" s="66" customFormat="1" ht="23.25" customHeight="1">
      <c r="A13" s="181"/>
      <c r="B13" s="181"/>
      <c r="C13" s="181"/>
      <c r="D13" s="181"/>
      <c r="E13" s="181"/>
      <c r="F13" s="181"/>
      <c r="G13" s="181"/>
      <c r="H13" s="184" t="s">
        <v>110</v>
      </c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5"/>
      <c r="AH13" s="170">
        <v>332.17337</v>
      </c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>
        <v>0.08</v>
      </c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>
        <v>288.85</v>
      </c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80"/>
    </row>
    <row r="14" spans="1:102" s="66" customFormat="1" ht="23.25" customHeight="1">
      <c r="A14" s="186"/>
      <c r="B14" s="186"/>
      <c r="C14" s="186"/>
      <c r="D14" s="186"/>
      <c r="E14" s="186"/>
      <c r="F14" s="186"/>
      <c r="G14" s="186"/>
      <c r="H14" s="187" t="s">
        <v>111</v>
      </c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8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90"/>
    </row>
    <row r="15" spans="1:102" s="66" customFormat="1" ht="55.5" customHeight="1">
      <c r="A15" s="181" t="s">
        <v>49</v>
      </c>
      <c r="B15" s="181"/>
      <c r="C15" s="181"/>
      <c r="D15" s="181"/>
      <c r="E15" s="181"/>
      <c r="F15" s="181"/>
      <c r="G15" s="181"/>
      <c r="H15" s="182" t="s">
        <v>112</v>
      </c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3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80"/>
    </row>
    <row r="16" spans="1:102" s="66" customFormat="1" ht="23.25" customHeight="1">
      <c r="A16" s="181"/>
      <c r="B16" s="181"/>
      <c r="C16" s="181"/>
      <c r="D16" s="181"/>
      <c r="E16" s="181"/>
      <c r="F16" s="181"/>
      <c r="G16" s="181"/>
      <c r="H16" s="184" t="s">
        <v>109</v>
      </c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5"/>
      <c r="AH16" s="170">
        <v>782.22717</v>
      </c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>
        <v>1.23</v>
      </c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>
        <v>172.33</v>
      </c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80"/>
    </row>
    <row r="17" spans="1:102" s="66" customFormat="1" ht="23.25" customHeight="1">
      <c r="A17" s="181"/>
      <c r="B17" s="181"/>
      <c r="C17" s="181"/>
      <c r="D17" s="181"/>
      <c r="E17" s="181"/>
      <c r="F17" s="181"/>
      <c r="G17" s="181"/>
      <c r="H17" s="184" t="s">
        <v>110</v>
      </c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5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9"/>
    </row>
    <row r="18" spans="1:102" s="66" customFormat="1" ht="23.25" customHeight="1">
      <c r="A18" s="186"/>
      <c r="B18" s="186"/>
      <c r="C18" s="186"/>
      <c r="D18" s="186"/>
      <c r="E18" s="186"/>
      <c r="F18" s="186"/>
      <c r="G18" s="186"/>
      <c r="H18" s="187" t="s">
        <v>111</v>
      </c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8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2"/>
    </row>
  </sheetData>
  <sheetProtection password="A51B" sheet="1" formatCells="0" formatColumns="0" formatRows="0" insertColumns="0" insertRows="0" insertHyperlinks="0" deleteColumns="0" deleteRows="0" sort="0" autoFilter="0" pivotTables="0"/>
  <mergeCells count="47">
    <mergeCell ref="CB17:CX17"/>
    <mergeCell ref="A18:G18"/>
    <mergeCell ref="H18:AG18"/>
    <mergeCell ref="AH18:BD18"/>
    <mergeCell ref="BE18:CA18"/>
    <mergeCell ref="CB18:CX18"/>
    <mergeCell ref="A17:G17"/>
    <mergeCell ref="H17:AG17"/>
    <mergeCell ref="AH17:BD17"/>
    <mergeCell ref="BE17:CA17"/>
    <mergeCell ref="H14:AG14"/>
    <mergeCell ref="BE14:CA14"/>
    <mergeCell ref="CB14:CX14"/>
    <mergeCell ref="CB16:CX16"/>
    <mergeCell ref="AH15:BD15"/>
    <mergeCell ref="BE15:CA15"/>
    <mergeCell ref="AH14:BD14"/>
    <mergeCell ref="CB15:CX15"/>
    <mergeCell ref="A16:G16"/>
    <mergeCell ref="H16:AG16"/>
    <mergeCell ref="AH16:BD16"/>
    <mergeCell ref="BE16:CA16"/>
    <mergeCell ref="CB13:CX13"/>
    <mergeCell ref="A11:G11"/>
    <mergeCell ref="H11:AG11"/>
    <mergeCell ref="A15:G15"/>
    <mergeCell ref="H15:AG15"/>
    <mergeCell ref="A12:G12"/>
    <mergeCell ref="H12:AG12"/>
    <mergeCell ref="A13:G13"/>
    <mergeCell ref="H13:AG13"/>
    <mergeCell ref="A14:G14"/>
    <mergeCell ref="BE11:CA11"/>
    <mergeCell ref="CB11:CX11"/>
    <mergeCell ref="AH12:BD12"/>
    <mergeCell ref="BE12:CA12"/>
    <mergeCell ref="CB12:CX12"/>
    <mergeCell ref="AH13:BD13"/>
    <mergeCell ref="BE13:CA13"/>
    <mergeCell ref="BO2:CX2"/>
    <mergeCell ref="A10:AG10"/>
    <mergeCell ref="AH10:BD10"/>
    <mergeCell ref="BE10:CA10"/>
    <mergeCell ref="CB10:CX10"/>
    <mergeCell ref="A8:CX8"/>
    <mergeCell ref="A7:CX7"/>
    <mergeCell ref="AH11:BD11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X102"/>
  <sheetViews>
    <sheetView view="pageBreakPreview" zoomScale="75" zoomScaleSheetLayoutView="75" workbookViewId="0" topLeftCell="A1">
      <selection activeCell="FC12" sqref="FC12"/>
    </sheetView>
  </sheetViews>
  <sheetFormatPr defaultColWidth="9.33203125" defaultRowHeight="12.75"/>
  <cols>
    <col min="1" max="16384" width="1.0078125" style="6" customWidth="1"/>
  </cols>
  <sheetData>
    <row r="1" s="1" customFormat="1" ht="12.75">
      <c r="BN1" s="1" t="s">
        <v>113</v>
      </c>
    </row>
    <row r="2" spans="66:102" s="1" customFormat="1" ht="41.25" customHeight="1">
      <c r="BN2" s="201" t="s">
        <v>1</v>
      </c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  <c r="CG2" s="201"/>
      <c r="CH2" s="201"/>
      <c r="CI2" s="201"/>
      <c r="CJ2" s="201"/>
      <c r="CK2" s="201"/>
      <c r="CL2" s="201"/>
      <c r="CM2" s="201"/>
      <c r="CN2" s="201"/>
      <c r="CO2" s="201"/>
      <c r="CP2" s="201"/>
      <c r="CQ2" s="201"/>
      <c r="CR2" s="201"/>
      <c r="CS2" s="201"/>
      <c r="CT2" s="201"/>
      <c r="CU2" s="201"/>
      <c r="CV2" s="201"/>
      <c r="CW2" s="201"/>
      <c r="CX2" s="201"/>
    </row>
    <row r="3" s="1" customFormat="1" ht="5.25" customHeight="1"/>
    <row r="4" s="2" customFormat="1" ht="12">
      <c r="BN4" s="2" t="s">
        <v>19</v>
      </c>
    </row>
    <row r="5" s="2" customFormat="1" ht="12">
      <c r="BN5" s="2" t="s">
        <v>20</v>
      </c>
    </row>
    <row r="6" s="1" customFormat="1" ht="12.75"/>
    <row r="7" spans="1:102" s="3" customFormat="1" ht="18.75">
      <c r="A7" s="202" t="s">
        <v>114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</row>
    <row r="8" spans="1:102" s="5" customFormat="1" ht="39.75" customHeight="1">
      <c r="A8" s="199" t="s">
        <v>115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199"/>
      <c r="CX8" s="199"/>
    </row>
    <row r="9" spans="1:102" s="5" customFormat="1" ht="18.75">
      <c r="A9" s="199" t="s">
        <v>157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199"/>
      <c r="CX9" s="4"/>
    </row>
    <row r="10" ht="18.75" customHeight="1"/>
    <row r="11" spans="1:102" s="7" customFormat="1" ht="27.75" customHeight="1">
      <c r="A11" s="197" t="s">
        <v>116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 t="s">
        <v>117</v>
      </c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 t="s">
        <v>118</v>
      </c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 t="s">
        <v>119</v>
      </c>
      <c r="BY11" s="197"/>
      <c r="BZ11" s="197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7"/>
      <c r="CV11" s="197"/>
      <c r="CW11" s="197"/>
      <c r="CX11" s="197"/>
    </row>
    <row r="12" spans="1:102" s="7" customFormat="1" ht="35.25" customHeight="1">
      <c r="A12" s="197"/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 t="s">
        <v>109</v>
      </c>
      <c r="W12" s="197"/>
      <c r="X12" s="197"/>
      <c r="Y12" s="197"/>
      <c r="Z12" s="197"/>
      <c r="AA12" s="197"/>
      <c r="AB12" s="197"/>
      <c r="AC12" s="197"/>
      <c r="AD12" s="197"/>
      <c r="AE12" s="197" t="s">
        <v>110</v>
      </c>
      <c r="AF12" s="197"/>
      <c r="AG12" s="197"/>
      <c r="AH12" s="197"/>
      <c r="AI12" s="197"/>
      <c r="AJ12" s="197"/>
      <c r="AK12" s="197"/>
      <c r="AL12" s="197"/>
      <c r="AM12" s="197"/>
      <c r="AN12" s="197" t="s">
        <v>120</v>
      </c>
      <c r="AO12" s="197"/>
      <c r="AP12" s="197"/>
      <c r="AQ12" s="197"/>
      <c r="AR12" s="197"/>
      <c r="AS12" s="197"/>
      <c r="AT12" s="197"/>
      <c r="AU12" s="197"/>
      <c r="AV12" s="197"/>
      <c r="AW12" s="197" t="s">
        <v>109</v>
      </c>
      <c r="AX12" s="197"/>
      <c r="AY12" s="197"/>
      <c r="AZ12" s="197"/>
      <c r="BA12" s="197"/>
      <c r="BB12" s="197"/>
      <c r="BC12" s="197"/>
      <c r="BD12" s="197"/>
      <c r="BE12" s="197"/>
      <c r="BF12" s="197" t="s">
        <v>110</v>
      </c>
      <c r="BG12" s="197"/>
      <c r="BH12" s="197"/>
      <c r="BI12" s="197"/>
      <c r="BJ12" s="197"/>
      <c r="BK12" s="197"/>
      <c r="BL12" s="197"/>
      <c r="BM12" s="197"/>
      <c r="BN12" s="197"/>
      <c r="BO12" s="197" t="s">
        <v>120</v>
      </c>
      <c r="BP12" s="197"/>
      <c r="BQ12" s="197"/>
      <c r="BR12" s="197"/>
      <c r="BS12" s="197"/>
      <c r="BT12" s="197"/>
      <c r="BU12" s="197"/>
      <c r="BV12" s="197"/>
      <c r="BW12" s="197"/>
      <c r="BX12" s="197" t="s">
        <v>109</v>
      </c>
      <c r="BY12" s="197"/>
      <c r="BZ12" s="197"/>
      <c r="CA12" s="197"/>
      <c r="CB12" s="197"/>
      <c r="CC12" s="197"/>
      <c r="CD12" s="197"/>
      <c r="CE12" s="197"/>
      <c r="CF12" s="197"/>
      <c r="CG12" s="197" t="s">
        <v>110</v>
      </c>
      <c r="CH12" s="197"/>
      <c r="CI12" s="197"/>
      <c r="CJ12" s="197"/>
      <c r="CK12" s="197"/>
      <c r="CL12" s="197"/>
      <c r="CM12" s="197"/>
      <c r="CN12" s="197"/>
      <c r="CO12" s="197"/>
      <c r="CP12" s="197" t="s">
        <v>120</v>
      </c>
      <c r="CQ12" s="197"/>
      <c r="CR12" s="197"/>
      <c r="CS12" s="197"/>
      <c r="CT12" s="197"/>
      <c r="CU12" s="197"/>
      <c r="CV12" s="197"/>
      <c r="CW12" s="197"/>
      <c r="CX12" s="197"/>
    </row>
    <row r="13" spans="1:102" s="8" customFormat="1" ht="33" customHeight="1">
      <c r="A13" s="193" t="s">
        <v>46</v>
      </c>
      <c r="B13" s="193"/>
      <c r="C13" s="193"/>
      <c r="D13" s="193"/>
      <c r="E13" s="193"/>
      <c r="F13" s="193"/>
      <c r="G13" s="198" t="s">
        <v>121</v>
      </c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5">
        <f>V37+V60+V83</f>
        <v>330</v>
      </c>
      <c r="W13" s="193"/>
      <c r="X13" s="193"/>
      <c r="Y13" s="193"/>
      <c r="Z13" s="193"/>
      <c r="AA13" s="193"/>
      <c r="AB13" s="193"/>
      <c r="AC13" s="193"/>
      <c r="AD13" s="193"/>
      <c r="AE13" s="195">
        <f>AE37+AE60+AE83</f>
        <v>0</v>
      </c>
      <c r="AF13" s="193"/>
      <c r="AG13" s="193"/>
      <c r="AH13" s="193"/>
      <c r="AI13" s="193"/>
      <c r="AJ13" s="193"/>
      <c r="AK13" s="193"/>
      <c r="AL13" s="193"/>
      <c r="AM13" s="193"/>
      <c r="AN13" s="195">
        <f>AN37+AN60+AN83</f>
        <v>0</v>
      </c>
      <c r="AO13" s="193"/>
      <c r="AP13" s="193"/>
      <c r="AQ13" s="193"/>
      <c r="AR13" s="193"/>
      <c r="AS13" s="193"/>
      <c r="AT13" s="193"/>
      <c r="AU13" s="193"/>
      <c r="AV13" s="193"/>
      <c r="AW13" s="195">
        <f>AW37+AW60+AW83</f>
        <v>3544.97</v>
      </c>
      <c r="AX13" s="193"/>
      <c r="AY13" s="193"/>
      <c r="AZ13" s="193"/>
      <c r="BA13" s="193"/>
      <c r="BB13" s="193"/>
      <c r="BC13" s="193"/>
      <c r="BD13" s="193"/>
      <c r="BE13" s="193"/>
      <c r="BF13" s="195">
        <f>BF37+BF60+BF83</f>
        <v>0</v>
      </c>
      <c r="BG13" s="193"/>
      <c r="BH13" s="193"/>
      <c r="BI13" s="193"/>
      <c r="BJ13" s="193"/>
      <c r="BK13" s="193"/>
      <c r="BL13" s="193"/>
      <c r="BM13" s="193"/>
      <c r="BN13" s="193"/>
      <c r="BO13" s="195">
        <f>BO37+BO60+BO83</f>
        <v>0</v>
      </c>
      <c r="BP13" s="193"/>
      <c r="BQ13" s="193"/>
      <c r="BR13" s="193"/>
      <c r="BS13" s="193"/>
      <c r="BT13" s="193"/>
      <c r="BU13" s="193"/>
      <c r="BV13" s="193"/>
      <c r="BW13" s="193"/>
      <c r="BX13" s="195">
        <f>BX37+BX60+BX83</f>
        <v>204.38385120799975</v>
      </c>
      <c r="BY13" s="193"/>
      <c r="BZ13" s="193"/>
      <c r="CA13" s="193"/>
      <c r="CB13" s="193"/>
      <c r="CC13" s="193"/>
      <c r="CD13" s="193"/>
      <c r="CE13" s="193"/>
      <c r="CF13" s="193"/>
      <c r="CG13" s="195">
        <f>CG37+CG60+CG83</f>
        <v>0</v>
      </c>
      <c r="CH13" s="193"/>
      <c r="CI13" s="193"/>
      <c r="CJ13" s="193"/>
      <c r="CK13" s="193"/>
      <c r="CL13" s="193"/>
      <c r="CM13" s="193"/>
      <c r="CN13" s="193"/>
      <c r="CO13" s="193"/>
      <c r="CP13" s="195">
        <f>CP37+CP60+CP83</f>
        <v>0</v>
      </c>
      <c r="CQ13" s="193"/>
      <c r="CR13" s="193"/>
      <c r="CS13" s="193"/>
      <c r="CT13" s="193"/>
      <c r="CU13" s="193"/>
      <c r="CV13" s="193"/>
      <c r="CW13" s="193"/>
      <c r="CX13" s="193"/>
    </row>
    <row r="14" spans="1:102" s="8" customFormat="1" ht="19.5" customHeight="1">
      <c r="A14" s="193"/>
      <c r="B14" s="193"/>
      <c r="C14" s="193"/>
      <c r="D14" s="193"/>
      <c r="E14" s="193"/>
      <c r="F14" s="193"/>
      <c r="G14" s="194" t="s">
        <v>122</v>
      </c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3"/>
      <c r="CQ14" s="193"/>
      <c r="CR14" s="193"/>
      <c r="CS14" s="193"/>
      <c r="CT14" s="193"/>
      <c r="CU14" s="193"/>
      <c r="CV14" s="193"/>
      <c r="CW14" s="193"/>
      <c r="CX14" s="193"/>
    </row>
    <row r="15" spans="1:102" s="8" customFormat="1" ht="33" customHeight="1">
      <c r="A15" s="193"/>
      <c r="B15" s="193"/>
      <c r="C15" s="193"/>
      <c r="D15" s="193"/>
      <c r="E15" s="193"/>
      <c r="F15" s="193"/>
      <c r="G15" s="194" t="s">
        <v>123</v>
      </c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5">
        <f>V39+V62+V85</f>
        <v>322</v>
      </c>
      <c r="W15" s="195"/>
      <c r="X15" s="195"/>
      <c r="Y15" s="195"/>
      <c r="Z15" s="195"/>
      <c r="AA15" s="195"/>
      <c r="AB15" s="195"/>
      <c r="AC15" s="195"/>
      <c r="AD15" s="195"/>
      <c r="AE15" s="195">
        <f>AE39+AE62+AE85</f>
        <v>0</v>
      </c>
      <c r="AF15" s="195"/>
      <c r="AG15" s="195"/>
      <c r="AH15" s="195"/>
      <c r="AI15" s="195"/>
      <c r="AJ15" s="195"/>
      <c r="AK15" s="195"/>
      <c r="AL15" s="195"/>
      <c r="AM15" s="195"/>
      <c r="AN15" s="195">
        <f>AN39+AN62+AN85</f>
        <v>0</v>
      </c>
      <c r="AO15" s="195"/>
      <c r="AP15" s="195"/>
      <c r="AQ15" s="195"/>
      <c r="AR15" s="195"/>
      <c r="AS15" s="195"/>
      <c r="AT15" s="195"/>
      <c r="AU15" s="195"/>
      <c r="AV15" s="195"/>
      <c r="AW15" s="195">
        <f>AW39+AW62+AW85</f>
        <v>3479.07</v>
      </c>
      <c r="AX15" s="195"/>
      <c r="AY15" s="195"/>
      <c r="AZ15" s="195"/>
      <c r="BA15" s="195"/>
      <c r="BB15" s="195"/>
      <c r="BC15" s="195"/>
      <c r="BD15" s="195"/>
      <c r="BE15" s="195"/>
      <c r="BF15" s="195">
        <f>BF39+BF62+BF85</f>
        <v>0</v>
      </c>
      <c r="BG15" s="195"/>
      <c r="BH15" s="195"/>
      <c r="BI15" s="195"/>
      <c r="BJ15" s="195"/>
      <c r="BK15" s="195"/>
      <c r="BL15" s="195"/>
      <c r="BM15" s="195"/>
      <c r="BN15" s="195"/>
      <c r="BO15" s="195">
        <f>BO39+BO62+BO85</f>
        <v>0</v>
      </c>
      <c r="BP15" s="195"/>
      <c r="BQ15" s="195"/>
      <c r="BR15" s="195"/>
      <c r="BS15" s="195"/>
      <c r="BT15" s="195"/>
      <c r="BU15" s="195"/>
      <c r="BV15" s="195"/>
      <c r="BW15" s="195"/>
      <c r="BX15" s="195">
        <f>BX39+BX62+BX85</f>
        <v>168.7282399999997</v>
      </c>
      <c r="BY15" s="195"/>
      <c r="BZ15" s="195"/>
      <c r="CA15" s="195"/>
      <c r="CB15" s="195"/>
      <c r="CC15" s="195"/>
      <c r="CD15" s="195"/>
      <c r="CE15" s="195"/>
      <c r="CF15" s="195"/>
      <c r="CG15" s="195">
        <f>CG39+CG62+CG85</f>
        <v>0</v>
      </c>
      <c r="CH15" s="195"/>
      <c r="CI15" s="195"/>
      <c r="CJ15" s="195"/>
      <c r="CK15" s="195"/>
      <c r="CL15" s="195"/>
      <c r="CM15" s="195"/>
      <c r="CN15" s="195"/>
      <c r="CO15" s="195"/>
      <c r="CP15" s="195">
        <f>CP39+CP62+CP85</f>
        <v>0</v>
      </c>
      <c r="CQ15" s="195"/>
      <c r="CR15" s="195"/>
      <c r="CS15" s="195"/>
      <c r="CT15" s="195"/>
      <c r="CU15" s="195"/>
      <c r="CV15" s="195"/>
      <c r="CW15" s="195"/>
      <c r="CX15" s="195"/>
    </row>
    <row r="16" spans="1:102" s="8" customFormat="1" ht="33" customHeight="1">
      <c r="A16" s="193" t="s">
        <v>49</v>
      </c>
      <c r="B16" s="193"/>
      <c r="C16" s="193"/>
      <c r="D16" s="193"/>
      <c r="E16" s="193"/>
      <c r="F16" s="193"/>
      <c r="G16" s="198" t="s">
        <v>124</v>
      </c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5">
        <f>V40+V63+V86</f>
        <v>38</v>
      </c>
      <c r="W16" s="195"/>
      <c r="X16" s="195"/>
      <c r="Y16" s="195"/>
      <c r="Z16" s="195"/>
      <c r="AA16" s="195"/>
      <c r="AB16" s="195"/>
      <c r="AC16" s="195"/>
      <c r="AD16" s="195"/>
      <c r="AE16" s="195">
        <f>AE40+AE63+AE86</f>
        <v>3</v>
      </c>
      <c r="AF16" s="195"/>
      <c r="AG16" s="195"/>
      <c r="AH16" s="195"/>
      <c r="AI16" s="195"/>
      <c r="AJ16" s="195"/>
      <c r="AK16" s="195"/>
      <c r="AL16" s="195"/>
      <c r="AM16" s="195"/>
      <c r="AN16" s="195">
        <f>AN40+AN63+AN86</f>
        <v>0</v>
      </c>
      <c r="AO16" s="195"/>
      <c r="AP16" s="195"/>
      <c r="AQ16" s="195"/>
      <c r="AR16" s="195"/>
      <c r="AS16" s="195"/>
      <c r="AT16" s="195"/>
      <c r="AU16" s="195"/>
      <c r="AV16" s="195"/>
      <c r="AW16" s="195">
        <f>AW40+AW63+AW86</f>
        <v>2310.77</v>
      </c>
      <c r="AX16" s="195"/>
      <c r="AY16" s="195"/>
      <c r="AZ16" s="195"/>
      <c r="BA16" s="195"/>
      <c r="BB16" s="195"/>
      <c r="BC16" s="195"/>
      <c r="BD16" s="195"/>
      <c r="BE16" s="195"/>
      <c r="BF16" s="195">
        <f>BF40+BF63+BF86</f>
        <v>302.56</v>
      </c>
      <c r="BG16" s="195"/>
      <c r="BH16" s="195"/>
      <c r="BI16" s="195"/>
      <c r="BJ16" s="195"/>
      <c r="BK16" s="195"/>
      <c r="BL16" s="195"/>
      <c r="BM16" s="195"/>
      <c r="BN16" s="195"/>
      <c r="BO16" s="195">
        <f>BO40+BO63+BO86</f>
        <v>0</v>
      </c>
      <c r="BP16" s="195"/>
      <c r="BQ16" s="195"/>
      <c r="BR16" s="195"/>
      <c r="BS16" s="195"/>
      <c r="BT16" s="195"/>
      <c r="BU16" s="195"/>
      <c r="BV16" s="195"/>
      <c r="BW16" s="195"/>
      <c r="BX16" s="195">
        <f>BX40+BX63+BX86</f>
        <v>2118.0322660505003</v>
      </c>
      <c r="BY16" s="195"/>
      <c r="BZ16" s="195"/>
      <c r="CA16" s="195"/>
      <c r="CB16" s="195"/>
      <c r="CC16" s="195"/>
      <c r="CD16" s="195"/>
      <c r="CE16" s="195"/>
      <c r="CF16" s="195"/>
      <c r="CG16" s="195">
        <f>CG40+CG63+CG86</f>
        <v>896.77917</v>
      </c>
      <c r="CH16" s="195"/>
      <c r="CI16" s="195"/>
      <c r="CJ16" s="195"/>
      <c r="CK16" s="195"/>
      <c r="CL16" s="195"/>
      <c r="CM16" s="195"/>
      <c r="CN16" s="195"/>
      <c r="CO16" s="195"/>
      <c r="CP16" s="195">
        <f>CP40+CP63+CP86</f>
        <v>0</v>
      </c>
      <c r="CQ16" s="195"/>
      <c r="CR16" s="195"/>
      <c r="CS16" s="195"/>
      <c r="CT16" s="195"/>
      <c r="CU16" s="195"/>
      <c r="CV16" s="195"/>
      <c r="CW16" s="195"/>
      <c r="CX16" s="195"/>
    </row>
    <row r="17" spans="1:102" s="8" customFormat="1" ht="19.5" customHeight="1">
      <c r="A17" s="193"/>
      <c r="B17" s="193"/>
      <c r="C17" s="193"/>
      <c r="D17" s="193"/>
      <c r="E17" s="193"/>
      <c r="F17" s="193"/>
      <c r="G17" s="194" t="s">
        <v>122</v>
      </c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6"/>
      <c r="CK17" s="196"/>
      <c r="CL17" s="196"/>
      <c r="CM17" s="196"/>
      <c r="CN17" s="196"/>
      <c r="CO17" s="196"/>
      <c r="CP17" s="193"/>
      <c r="CQ17" s="193"/>
      <c r="CR17" s="193"/>
      <c r="CS17" s="193"/>
      <c r="CT17" s="193"/>
      <c r="CU17" s="193"/>
      <c r="CV17" s="193"/>
      <c r="CW17" s="193"/>
      <c r="CX17" s="193"/>
    </row>
    <row r="18" spans="1:102" s="8" customFormat="1" ht="33" customHeight="1">
      <c r="A18" s="193"/>
      <c r="B18" s="193"/>
      <c r="C18" s="193"/>
      <c r="D18" s="193"/>
      <c r="E18" s="193"/>
      <c r="F18" s="193"/>
      <c r="G18" s="194" t="s">
        <v>125</v>
      </c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3" t="s">
        <v>148</v>
      </c>
      <c r="W18" s="193"/>
      <c r="X18" s="193"/>
      <c r="Y18" s="193"/>
      <c r="Z18" s="193"/>
      <c r="AA18" s="193"/>
      <c r="AB18" s="193"/>
      <c r="AC18" s="193"/>
      <c r="AD18" s="193"/>
      <c r="AE18" s="193" t="s">
        <v>148</v>
      </c>
      <c r="AF18" s="193"/>
      <c r="AG18" s="193"/>
      <c r="AH18" s="193"/>
      <c r="AI18" s="193"/>
      <c r="AJ18" s="193"/>
      <c r="AK18" s="193"/>
      <c r="AL18" s="193"/>
      <c r="AM18" s="193"/>
      <c r="AN18" s="193" t="s">
        <v>148</v>
      </c>
      <c r="AO18" s="193"/>
      <c r="AP18" s="193"/>
      <c r="AQ18" s="193"/>
      <c r="AR18" s="193"/>
      <c r="AS18" s="193"/>
      <c r="AT18" s="193"/>
      <c r="AU18" s="193"/>
      <c r="AV18" s="193"/>
      <c r="AW18" s="193" t="s">
        <v>148</v>
      </c>
      <c r="AX18" s="193"/>
      <c r="AY18" s="193"/>
      <c r="AZ18" s="193"/>
      <c r="BA18" s="193"/>
      <c r="BB18" s="193"/>
      <c r="BC18" s="193"/>
      <c r="BD18" s="193"/>
      <c r="BE18" s="193"/>
      <c r="BF18" s="193" t="s">
        <v>148</v>
      </c>
      <c r="BG18" s="193"/>
      <c r="BH18" s="193"/>
      <c r="BI18" s="193"/>
      <c r="BJ18" s="193"/>
      <c r="BK18" s="193"/>
      <c r="BL18" s="193"/>
      <c r="BM18" s="193"/>
      <c r="BN18" s="193"/>
      <c r="BO18" s="193" t="s">
        <v>148</v>
      </c>
      <c r="BP18" s="193"/>
      <c r="BQ18" s="193"/>
      <c r="BR18" s="193"/>
      <c r="BS18" s="193"/>
      <c r="BT18" s="193"/>
      <c r="BU18" s="193"/>
      <c r="BV18" s="193"/>
      <c r="BW18" s="193"/>
      <c r="BX18" s="196" t="s">
        <v>148</v>
      </c>
      <c r="BY18" s="196"/>
      <c r="BZ18" s="196"/>
      <c r="CA18" s="196"/>
      <c r="CB18" s="196"/>
      <c r="CC18" s="196"/>
      <c r="CD18" s="196"/>
      <c r="CE18" s="196"/>
      <c r="CF18" s="196"/>
      <c r="CG18" s="196" t="s">
        <v>148</v>
      </c>
      <c r="CH18" s="196"/>
      <c r="CI18" s="196"/>
      <c r="CJ18" s="196"/>
      <c r="CK18" s="196"/>
      <c r="CL18" s="196"/>
      <c r="CM18" s="196"/>
      <c r="CN18" s="196"/>
      <c r="CO18" s="196"/>
      <c r="CP18" s="193" t="s">
        <v>148</v>
      </c>
      <c r="CQ18" s="193"/>
      <c r="CR18" s="193"/>
      <c r="CS18" s="193"/>
      <c r="CT18" s="193"/>
      <c r="CU18" s="193"/>
      <c r="CV18" s="193"/>
      <c r="CW18" s="193"/>
      <c r="CX18" s="193"/>
    </row>
    <row r="19" spans="1:102" s="8" customFormat="1" ht="45" customHeight="1">
      <c r="A19" s="193" t="s">
        <v>51</v>
      </c>
      <c r="B19" s="193"/>
      <c r="C19" s="193"/>
      <c r="D19" s="193"/>
      <c r="E19" s="193"/>
      <c r="F19" s="193"/>
      <c r="G19" s="198" t="s">
        <v>126</v>
      </c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5">
        <f>V43+V66+V89</f>
        <v>9</v>
      </c>
      <c r="W19" s="195"/>
      <c r="X19" s="195"/>
      <c r="Y19" s="195"/>
      <c r="Z19" s="195"/>
      <c r="AA19" s="195"/>
      <c r="AB19" s="195"/>
      <c r="AC19" s="195"/>
      <c r="AD19" s="195"/>
      <c r="AE19" s="195">
        <f>AE43+AE66+AE89</f>
        <v>3</v>
      </c>
      <c r="AF19" s="195"/>
      <c r="AG19" s="195"/>
      <c r="AH19" s="195"/>
      <c r="AI19" s="195"/>
      <c r="AJ19" s="195"/>
      <c r="AK19" s="195"/>
      <c r="AL19" s="195"/>
      <c r="AM19" s="195"/>
      <c r="AN19" s="195">
        <f>AN43+AN66+AN89</f>
        <v>0</v>
      </c>
      <c r="AO19" s="195"/>
      <c r="AP19" s="195"/>
      <c r="AQ19" s="195"/>
      <c r="AR19" s="195"/>
      <c r="AS19" s="195"/>
      <c r="AT19" s="195"/>
      <c r="AU19" s="195"/>
      <c r="AV19" s="195"/>
      <c r="AW19" s="195">
        <f>AW43+AW66+AW89</f>
        <v>2157.5</v>
      </c>
      <c r="AX19" s="195"/>
      <c r="AY19" s="195"/>
      <c r="AZ19" s="195"/>
      <c r="BA19" s="195"/>
      <c r="BB19" s="195"/>
      <c r="BC19" s="195"/>
      <c r="BD19" s="195"/>
      <c r="BE19" s="195"/>
      <c r="BF19" s="195">
        <f>BF43+BF66+BF89</f>
        <v>1131.6</v>
      </c>
      <c r="BG19" s="195"/>
      <c r="BH19" s="195"/>
      <c r="BI19" s="195"/>
      <c r="BJ19" s="195"/>
      <c r="BK19" s="195"/>
      <c r="BL19" s="195"/>
      <c r="BM19" s="195"/>
      <c r="BN19" s="195"/>
      <c r="BO19" s="195">
        <f>BO43+BO66+BO89</f>
        <v>0</v>
      </c>
      <c r="BP19" s="195"/>
      <c r="BQ19" s="195"/>
      <c r="BR19" s="195"/>
      <c r="BS19" s="195"/>
      <c r="BT19" s="195"/>
      <c r="BU19" s="195"/>
      <c r="BV19" s="195"/>
      <c r="BW19" s="195"/>
      <c r="BX19" s="195">
        <f>BX43+BX66+BX89</f>
        <v>1612.47026</v>
      </c>
      <c r="BY19" s="195"/>
      <c r="BZ19" s="195"/>
      <c r="CA19" s="195"/>
      <c r="CB19" s="195"/>
      <c r="CC19" s="195"/>
      <c r="CD19" s="195"/>
      <c r="CE19" s="195"/>
      <c r="CF19" s="195"/>
      <c r="CG19" s="195">
        <f>CG43+CG66+CG89</f>
        <v>1167.634146</v>
      </c>
      <c r="CH19" s="195"/>
      <c r="CI19" s="195"/>
      <c r="CJ19" s="195"/>
      <c r="CK19" s="195"/>
      <c r="CL19" s="195"/>
      <c r="CM19" s="195"/>
      <c r="CN19" s="195"/>
      <c r="CO19" s="195"/>
      <c r="CP19" s="195">
        <f>CP43+CP66+CP89</f>
        <v>0</v>
      </c>
      <c r="CQ19" s="195"/>
      <c r="CR19" s="195"/>
      <c r="CS19" s="195"/>
      <c r="CT19" s="195"/>
      <c r="CU19" s="195"/>
      <c r="CV19" s="195"/>
      <c r="CW19" s="195"/>
      <c r="CX19" s="195"/>
    </row>
    <row r="20" spans="1:102" s="8" customFormat="1" ht="15.75" customHeight="1">
      <c r="A20" s="193"/>
      <c r="B20" s="193"/>
      <c r="C20" s="193"/>
      <c r="D20" s="193"/>
      <c r="E20" s="193"/>
      <c r="F20" s="193"/>
      <c r="G20" s="194" t="s">
        <v>122</v>
      </c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6"/>
      <c r="CK20" s="196"/>
      <c r="CL20" s="196"/>
      <c r="CM20" s="196"/>
      <c r="CN20" s="196"/>
      <c r="CO20" s="196"/>
      <c r="CP20" s="193"/>
      <c r="CQ20" s="193"/>
      <c r="CR20" s="193"/>
      <c r="CS20" s="193"/>
      <c r="CT20" s="193"/>
      <c r="CU20" s="193"/>
      <c r="CV20" s="193"/>
      <c r="CW20" s="193"/>
      <c r="CX20" s="193"/>
    </row>
    <row r="21" spans="1:102" s="8" customFormat="1" ht="45" customHeight="1">
      <c r="A21" s="193"/>
      <c r="B21" s="193"/>
      <c r="C21" s="193"/>
      <c r="D21" s="193"/>
      <c r="E21" s="193"/>
      <c r="F21" s="193"/>
      <c r="G21" s="194" t="s">
        <v>127</v>
      </c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3" t="s">
        <v>148</v>
      </c>
      <c r="W21" s="193"/>
      <c r="X21" s="193"/>
      <c r="Y21" s="193"/>
      <c r="Z21" s="193"/>
      <c r="AA21" s="193"/>
      <c r="AB21" s="193"/>
      <c r="AC21" s="193"/>
      <c r="AD21" s="193"/>
      <c r="AE21" s="193" t="s">
        <v>148</v>
      </c>
      <c r="AF21" s="193"/>
      <c r="AG21" s="193"/>
      <c r="AH21" s="193"/>
      <c r="AI21" s="193"/>
      <c r="AJ21" s="193"/>
      <c r="AK21" s="193"/>
      <c r="AL21" s="193"/>
      <c r="AM21" s="193"/>
      <c r="AN21" s="193" t="s">
        <v>148</v>
      </c>
      <c r="AO21" s="193"/>
      <c r="AP21" s="193"/>
      <c r="AQ21" s="193"/>
      <c r="AR21" s="193"/>
      <c r="AS21" s="193"/>
      <c r="AT21" s="193"/>
      <c r="AU21" s="193"/>
      <c r="AV21" s="193"/>
      <c r="AW21" s="193" t="s">
        <v>148</v>
      </c>
      <c r="AX21" s="193"/>
      <c r="AY21" s="193"/>
      <c r="AZ21" s="193"/>
      <c r="BA21" s="193"/>
      <c r="BB21" s="193"/>
      <c r="BC21" s="193"/>
      <c r="BD21" s="193"/>
      <c r="BE21" s="193"/>
      <c r="BF21" s="193" t="s">
        <v>148</v>
      </c>
      <c r="BG21" s="193"/>
      <c r="BH21" s="193"/>
      <c r="BI21" s="193"/>
      <c r="BJ21" s="193"/>
      <c r="BK21" s="193"/>
      <c r="BL21" s="193"/>
      <c r="BM21" s="193"/>
      <c r="BN21" s="193"/>
      <c r="BO21" s="193" t="s">
        <v>148</v>
      </c>
      <c r="BP21" s="193"/>
      <c r="BQ21" s="193"/>
      <c r="BR21" s="193"/>
      <c r="BS21" s="193"/>
      <c r="BT21" s="193"/>
      <c r="BU21" s="193"/>
      <c r="BV21" s="193"/>
      <c r="BW21" s="193"/>
      <c r="BX21" s="193" t="s">
        <v>148</v>
      </c>
      <c r="BY21" s="193"/>
      <c r="BZ21" s="193"/>
      <c r="CA21" s="193"/>
      <c r="CB21" s="193"/>
      <c r="CC21" s="193"/>
      <c r="CD21" s="193"/>
      <c r="CE21" s="193"/>
      <c r="CF21" s="193"/>
      <c r="CG21" s="193" t="s">
        <v>148</v>
      </c>
      <c r="CH21" s="193"/>
      <c r="CI21" s="193"/>
      <c r="CJ21" s="193"/>
      <c r="CK21" s="193"/>
      <c r="CL21" s="193"/>
      <c r="CM21" s="193"/>
      <c r="CN21" s="193"/>
      <c r="CO21" s="193"/>
      <c r="CP21" s="193" t="s">
        <v>148</v>
      </c>
      <c r="CQ21" s="193"/>
      <c r="CR21" s="193"/>
      <c r="CS21" s="193"/>
      <c r="CT21" s="193"/>
      <c r="CU21" s="193"/>
      <c r="CV21" s="193"/>
      <c r="CW21" s="193"/>
      <c r="CX21" s="193"/>
    </row>
    <row r="22" spans="1:102" s="8" customFormat="1" ht="45" customHeight="1">
      <c r="A22" s="193" t="s">
        <v>57</v>
      </c>
      <c r="B22" s="193"/>
      <c r="C22" s="193"/>
      <c r="D22" s="193"/>
      <c r="E22" s="193"/>
      <c r="F22" s="193"/>
      <c r="G22" s="198" t="s">
        <v>128</v>
      </c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</row>
    <row r="23" spans="1:102" s="8" customFormat="1" ht="19.5" customHeight="1">
      <c r="A23" s="193"/>
      <c r="B23" s="193"/>
      <c r="C23" s="193"/>
      <c r="D23" s="193"/>
      <c r="E23" s="193"/>
      <c r="F23" s="193"/>
      <c r="G23" s="194" t="s">
        <v>122</v>
      </c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3"/>
      <c r="CX23" s="193"/>
    </row>
    <row r="24" spans="1:102" s="8" customFormat="1" ht="45" customHeight="1">
      <c r="A24" s="193"/>
      <c r="B24" s="193"/>
      <c r="C24" s="193"/>
      <c r="D24" s="193"/>
      <c r="E24" s="193"/>
      <c r="F24" s="193"/>
      <c r="G24" s="194" t="s">
        <v>127</v>
      </c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</row>
    <row r="25" spans="1:102" s="8" customFormat="1" ht="33" customHeight="1">
      <c r="A25" s="193" t="s">
        <v>59</v>
      </c>
      <c r="B25" s="193"/>
      <c r="C25" s="193"/>
      <c r="D25" s="193"/>
      <c r="E25" s="193"/>
      <c r="F25" s="193"/>
      <c r="G25" s="198" t="s">
        <v>129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3"/>
      <c r="CX25" s="193"/>
    </row>
    <row r="26" spans="1:102" s="8" customFormat="1" ht="19.5" customHeight="1">
      <c r="A26" s="193"/>
      <c r="B26" s="193"/>
      <c r="C26" s="193"/>
      <c r="D26" s="193"/>
      <c r="E26" s="193"/>
      <c r="F26" s="193"/>
      <c r="G26" s="194" t="s">
        <v>122</v>
      </c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3"/>
      <c r="CG26" s="193"/>
      <c r="CH26" s="193"/>
      <c r="CI26" s="193"/>
      <c r="CJ26" s="193"/>
      <c r="CK26" s="193"/>
      <c r="CL26" s="193"/>
      <c r="CM26" s="193"/>
      <c r="CN26" s="193"/>
      <c r="CO26" s="193"/>
      <c r="CP26" s="193"/>
      <c r="CQ26" s="193"/>
      <c r="CR26" s="193"/>
      <c r="CS26" s="193"/>
      <c r="CT26" s="193"/>
      <c r="CU26" s="193"/>
      <c r="CV26" s="193"/>
      <c r="CW26" s="193"/>
      <c r="CX26" s="193"/>
    </row>
    <row r="27" spans="1:102" s="8" customFormat="1" ht="45" customHeight="1">
      <c r="A27" s="193"/>
      <c r="B27" s="193"/>
      <c r="C27" s="193"/>
      <c r="D27" s="193"/>
      <c r="E27" s="193"/>
      <c r="F27" s="193"/>
      <c r="G27" s="194" t="s">
        <v>127</v>
      </c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/>
      <c r="BY27" s="193"/>
      <c r="BZ27" s="193"/>
      <c r="CA27" s="193"/>
      <c r="CB27" s="193"/>
      <c r="CC27" s="193"/>
      <c r="CD27" s="193"/>
      <c r="CE27" s="193"/>
      <c r="CF27" s="193"/>
      <c r="CG27" s="193"/>
      <c r="CH27" s="193"/>
      <c r="CI27" s="193"/>
      <c r="CJ27" s="193"/>
      <c r="CK27" s="193"/>
      <c r="CL27" s="193"/>
      <c r="CM27" s="193"/>
      <c r="CN27" s="193"/>
      <c r="CO27" s="193"/>
      <c r="CP27" s="193"/>
      <c r="CQ27" s="193"/>
      <c r="CR27" s="193"/>
      <c r="CS27" s="193"/>
      <c r="CT27" s="193"/>
      <c r="CU27" s="193"/>
      <c r="CV27" s="193"/>
      <c r="CW27" s="193"/>
      <c r="CX27" s="193"/>
    </row>
    <row r="28" spans="1:102" s="8" customFormat="1" ht="33" customHeight="1">
      <c r="A28" s="193" t="s">
        <v>61</v>
      </c>
      <c r="B28" s="193"/>
      <c r="C28" s="193"/>
      <c r="D28" s="193"/>
      <c r="E28" s="193"/>
      <c r="F28" s="193"/>
      <c r="G28" s="198" t="s">
        <v>130</v>
      </c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93"/>
      <c r="BL28" s="19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193"/>
      <c r="CA28" s="193"/>
      <c r="CB28" s="193"/>
      <c r="CC28" s="193"/>
      <c r="CD28" s="193"/>
      <c r="CE28" s="193"/>
      <c r="CF28" s="193"/>
      <c r="CG28" s="193"/>
      <c r="CH28" s="193"/>
      <c r="CI28" s="193"/>
      <c r="CJ28" s="193"/>
      <c r="CK28" s="193"/>
      <c r="CL28" s="193"/>
      <c r="CM28" s="193"/>
      <c r="CN28" s="193"/>
      <c r="CO28" s="193"/>
      <c r="CP28" s="193"/>
      <c r="CQ28" s="193"/>
      <c r="CR28" s="193"/>
      <c r="CS28" s="193"/>
      <c r="CT28" s="193"/>
      <c r="CU28" s="193"/>
      <c r="CV28" s="193"/>
      <c r="CW28" s="193"/>
      <c r="CX28" s="193"/>
    </row>
    <row r="29" ht="4.5" customHeight="1"/>
    <row r="30" spans="1:102" ht="24.75" customHeight="1" hidden="1">
      <c r="A30" s="193"/>
      <c r="B30" s="193"/>
      <c r="C30" s="193"/>
      <c r="D30" s="193"/>
      <c r="E30" s="193"/>
      <c r="F30" s="193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5">
        <f>V13+V16+V19</f>
        <v>377</v>
      </c>
      <c r="W30" s="193"/>
      <c r="X30" s="193"/>
      <c r="Y30" s="193"/>
      <c r="Z30" s="193"/>
      <c r="AA30" s="193"/>
      <c r="AB30" s="193"/>
      <c r="AC30" s="193"/>
      <c r="AD30" s="193"/>
      <c r="AE30" s="195">
        <f>AE13+AE16+AE19</f>
        <v>6</v>
      </c>
      <c r="AF30" s="193"/>
      <c r="AG30" s="193"/>
      <c r="AH30" s="193"/>
      <c r="AI30" s="193"/>
      <c r="AJ30" s="193"/>
      <c r="AK30" s="193"/>
      <c r="AL30" s="193"/>
      <c r="AM30" s="193"/>
      <c r="AN30" s="195">
        <f>AN13+AN16+AN19</f>
        <v>0</v>
      </c>
      <c r="AO30" s="193"/>
      <c r="AP30" s="193"/>
      <c r="AQ30" s="193"/>
      <c r="AR30" s="193"/>
      <c r="AS30" s="193"/>
      <c r="AT30" s="193"/>
      <c r="AU30" s="193"/>
      <c r="AV30" s="193"/>
      <c r="AW30" s="195">
        <f>AW13+AW16+AW19</f>
        <v>8013.24</v>
      </c>
      <c r="AX30" s="193"/>
      <c r="AY30" s="193"/>
      <c r="AZ30" s="193"/>
      <c r="BA30" s="193"/>
      <c r="BB30" s="193"/>
      <c r="BC30" s="193"/>
      <c r="BD30" s="193"/>
      <c r="BE30" s="193"/>
      <c r="BF30" s="195">
        <f>BF13+BF16+BF19</f>
        <v>1434.1599999999999</v>
      </c>
      <c r="BG30" s="193"/>
      <c r="BH30" s="193"/>
      <c r="BI30" s="193"/>
      <c r="BJ30" s="193"/>
      <c r="BK30" s="193"/>
      <c r="BL30" s="193"/>
      <c r="BM30" s="193"/>
      <c r="BN30" s="193"/>
      <c r="BO30" s="195">
        <f>BO13+BO16+BO19</f>
        <v>0</v>
      </c>
      <c r="BP30" s="193"/>
      <c r="BQ30" s="193"/>
      <c r="BR30" s="193"/>
      <c r="BS30" s="193"/>
      <c r="BT30" s="193"/>
      <c r="BU30" s="193"/>
      <c r="BV30" s="193"/>
      <c r="BW30" s="193"/>
      <c r="BX30" s="195">
        <f>BX13+BX16+BX19</f>
        <v>3934.8863772585</v>
      </c>
      <c r="BY30" s="193"/>
      <c r="BZ30" s="193"/>
      <c r="CA30" s="193"/>
      <c r="CB30" s="193"/>
      <c r="CC30" s="193"/>
      <c r="CD30" s="193"/>
      <c r="CE30" s="193"/>
      <c r="CF30" s="193"/>
      <c r="CG30" s="195">
        <f>CG13+CG16+CG19</f>
        <v>2064.413316</v>
      </c>
      <c r="CH30" s="193"/>
      <c r="CI30" s="193"/>
      <c r="CJ30" s="193"/>
      <c r="CK30" s="193"/>
      <c r="CL30" s="193"/>
      <c r="CM30" s="193"/>
      <c r="CN30" s="193"/>
      <c r="CO30" s="193"/>
      <c r="CP30" s="195">
        <f>CP13+CP16+CP19</f>
        <v>0</v>
      </c>
      <c r="CQ30" s="193"/>
      <c r="CR30" s="193"/>
      <c r="CS30" s="193"/>
      <c r="CT30" s="193"/>
      <c r="CU30" s="193"/>
      <c r="CV30" s="193"/>
      <c r="CW30" s="193"/>
      <c r="CX30" s="193"/>
    </row>
    <row r="31" spans="1:102" ht="30" customHeight="1">
      <c r="A31" s="203" t="s">
        <v>152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03"/>
      <c r="BQ31" s="203"/>
      <c r="BR31" s="203"/>
      <c r="BS31" s="203"/>
      <c r="BT31" s="203"/>
      <c r="BU31" s="203"/>
      <c r="BV31" s="203"/>
      <c r="BW31" s="203"/>
      <c r="BX31" s="203"/>
      <c r="BY31" s="203"/>
      <c r="BZ31" s="203"/>
      <c r="CA31" s="203"/>
      <c r="CB31" s="203"/>
      <c r="CC31" s="203"/>
      <c r="CD31" s="203"/>
      <c r="CE31" s="203"/>
      <c r="CF31" s="203"/>
      <c r="CG31" s="203"/>
      <c r="CH31" s="203"/>
      <c r="CI31" s="203"/>
      <c r="CJ31" s="203"/>
      <c r="CK31" s="203"/>
      <c r="CL31" s="203"/>
      <c r="CM31" s="203"/>
      <c r="CN31" s="203"/>
      <c r="CO31" s="203"/>
      <c r="CP31" s="203"/>
      <c r="CQ31" s="203"/>
      <c r="CR31" s="203"/>
      <c r="CS31" s="203"/>
      <c r="CT31" s="203"/>
      <c r="CU31" s="203"/>
      <c r="CV31" s="203"/>
      <c r="CW31" s="203"/>
      <c r="CX31" s="203"/>
    </row>
    <row r="32" spans="1:102" ht="39.75" customHeight="1">
      <c r="A32" s="200" t="s">
        <v>158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  <c r="BM32" s="200"/>
      <c r="BN32" s="200"/>
      <c r="BO32" s="200"/>
      <c r="BP32" s="200"/>
      <c r="BQ32" s="200"/>
      <c r="BR32" s="200"/>
      <c r="BS32" s="200"/>
      <c r="BT32" s="200"/>
      <c r="BU32" s="200"/>
      <c r="BV32" s="200"/>
      <c r="BW32" s="200"/>
      <c r="BX32" s="200"/>
      <c r="BY32" s="200"/>
      <c r="BZ32" s="200"/>
      <c r="CA32" s="200"/>
      <c r="CB32" s="200"/>
      <c r="CC32" s="200"/>
      <c r="CD32" s="200"/>
      <c r="CE32" s="200"/>
      <c r="CF32" s="200"/>
      <c r="CG32" s="200"/>
      <c r="CH32" s="200"/>
      <c r="CI32" s="200"/>
      <c r="CJ32" s="200"/>
      <c r="CK32" s="200"/>
      <c r="CL32" s="200"/>
      <c r="CM32" s="200"/>
      <c r="CN32" s="200"/>
      <c r="CO32" s="200"/>
      <c r="CP32" s="200"/>
      <c r="CQ32" s="200"/>
      <c r="CR32" s="200"/>
      <c r="CS32" s="200"/>
      <c r="CT32" s="200"/>
      <c r="CU32" s="200"/>
      <c r="CV32" s="200"/>
      <c r="CW32" s="200"/>
      <c r="CX32" s="200"/>
    </row>
    <row r="33" spans="1:102" ht="33.75" customHeight="1">
      <c r="A33" s="200" t="s">
        <v>159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  <c r="BK33" s="200"/>
      <c r="BL33" s="200"/>
      <c r="BM33" s="200"/>
      <c r="BN33" s="200"/>
      <c r="BO33" s="200"/>
      <c r="BP33" s="200"/>
      <c r="BQ33" s="200"/>
      <c r="BR33" s="200"/>
      <c r="BS33" s="200"/>
      <c r="BT33" s="200"/>
      <c r="BU33" s="200"/>
      <c r="BV33" s="200"/>
      <c r="BW33" s="200"/>
      <c r="BX33" s="200"/>
      <c r="BY33" s="200"/>
      <c r="BZ33" s="200"/>
      <c r="CA33" s="200"/>
      <c r="CB33" s="200"/>
      <c r="CC33" s="200"/>
      <c r="CD33" s="200"/>
      <c r="CE33" s="200"/>
      <c r="CF33" s="200"/>
      <c r="CG33" s="200"/>
      <c r="CH33" s="200"/>
      <c r="CI33" s="200"/>
      <c r="CJ33" s="200"/>
      <c r="CK33" s="200"/>
      <c r="CL33" s="200"/>
      <c r="CM33" s="200"/>
      <c r="CN33" s="200"/>
      <c r="CO33" s="200"/>
      <c r="CP33" s="200"/>
      <c r="CQ33" s="200"/>
      <c r="CR33" s="200"/>
      <c r="CS33" s="200"/>
      <c r="CT33" s="200"/>
      <c r="CU33" s="200"/>
      <c r="CV33" s="200"/>
      <c r="CW33" s="200"/>
      <c r="CX33" s="200"/>
    </row>
    <row r="34" spans="1:102" s="5" customFormat="1" ht="18.75">
      <c r="A34" s="199" t="s">
        <v>149</v>
      </c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  <c r="CC34" s="199"/>
      <c r="CD34" s="199"/>
      <c r="CE34" s="199"/>
      <c r="CF34" s="199"/>
      <c r="CG34" s="199"/>
      <c r="CH34" s="199"/>
      <c r="CI34" s="199"/>
      <c r="CJ34" s="199"/>
      <c r="CK34" s="199"/>
      <c r="CL34" s="199"/>
      <c r="CM34" s="199"/>
      <c r="CN34" s="199"/>
      <c r="CO34" s="199"/>
      <c r="CP34" s="199"/>
      <c r="CQ34" s="199"/>
      <c r="CR34" s="199"/>
      <c r="CS34" s="199"/>
      <c r="CT34" s="199"/>
      <c r="CU34" s="199"/>
      <c r="CV34" s="199"/>
      <c r="CW34" s="199"/>
      <c r="CX34" s="4"/>
    </row>
    <row r="35" spans="1:102" s="7" customFormat="1" ht="27.75" customHeight="1">
      <c r="A35" s="197" t="s">
        <v>116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 t="s">
        <v>117</v>
      </c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 t="s">
        <v>118</v>
      </c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 t="s">
        <v>119</v>
      </c>
      <c r="BY35" s="197"/>
      <c r="BZ35" s="197"/>
      <c r="CA35" s="197"/>
      <c r="CB35" s="197"/>
      <c r="CC35" s="197"/>
      <c r="CD35" s="197"/>
      <c r="CE35" s="197"/>
      <c r="CF35" s="197"/>
      <c r="CG35" s="197"/>
      <c r="CH35" s="197"/>
      <c r="CI35" s="197"/>
      <c r="CJ35" s="197"/>
      <c r="CK35" s="197"/>
      <c r="CL35" s="197"/>
      <c r="CM35" s="197"/>
      <c r="CN35" s="197"/>
      <c r="CO35" s="197"/>
      <c r="CP35" s="197"/>
      <c r="CQ35" s="197"/>
      <c r="CR35" s="197"/>
      <c r="CS35" s="197"/>
      <c r="CT35" s="197"/>
      <c r="CU35" s="197"/>
      <c r="CV35" s="197"/>
      <c r="CW35" s="197"/>
      <c r="CX35" s="197"/>
    </row>
    <row r="36" spans="1:102" s="7" customFormat="1" ht="35.25" customHeight="1">
      <c r="A36" s="197"/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 t="s">
        <v>109</v>
      </c>
      <c r="W36" s="197"/>
      <c r="X36" s="197"/>
      <c r="Y36" s="197"/>
      <c r="Z36" s="197"/>
      <c r="AA36" s="197"/>
      <c r="AB36" s="197"/>
      <c r="AC36" s="197"/>
      <c r="AD36" s="197"/>
      <c r="AE36" s="197" t="s">
        <v>110</v>
      </c>
      <c r="AF36" s="197"/>
      <c r="AG36" s="197"/>
      <c r="AH36" s="197"/>
      <c r="AI36" s="197"/>
      <c r="AJ36" s="197"/>
      <c r="AK36" s="197"/>
      <c r="AL36" s="197"/>
      <c r="AM36" s="197"/>
      <c r="AN36" s="197" t="s">
        <v>120</v>
      </c>
      <c r="AO36" s="197"/>
      <c r="AP36" s="197"/>
      <c r="AQ36" s="197"/>
      <c r="AR36" s="197"/>
      <c r="AS36" s="197"/>
      <c r="AT36" s="197"/>
      <c r="AU36" s="197"/>
      <c r="AV36" s="197"/>
      <c r="AW36" s="197" t="s">
        <v>109</v>
      </c>
      <c r="AX36" s="197"/>
      <c r="AY36" s="197"/>
      <c r="AZ36" s="197"/>
      <c r="BA36" s="197"/>
      <c r="BB36" s="197"/>
      <c r="BC36" s="197"/>
      <c r="BD36" s="197"/>
      <c r="BE36" s="197"/>
      <c r="BF36" s="197" t="s">
        <v>110</v>
      </c>
      <c r="BG36" s="197"/>
      <c r="BH36" s="197"/>
      <c r="BI36" s="197"/>
      <c r="BJ36" s="197"/>
      <c r="BK36" s="197"/>
      <c r="BL36" s="197"/>
      <c r="BM36" s="197"/>
      <c r="BN36" s="197"/>
      <c r="BO36" s="197" t="s">
        <v>120</v>
      </c>
      <c r="BP36" s="197"/>
      <c r="BQ36" s="197"/>
      <c r="BR36" s="197"/>
      <c r="BS36" s="197"/>
      <c r="BT36" s="197"/>
      <c r="BU36" s="197"/>
      <c r="BV36" s="197"/>
      <c r="BW36" s="197"/>
      <c r="BX36" s="197" t="s">
        <v>109</v>
      </c>
      <c r="BY36" s="197"/>
      <c r="BZ36" s="197"/>
      <c r="CA36" s="197"/>
      <c r="CB36" s="197"/>
      <c r="CC36" s="197"/>
      <c r="CD36" s="197"/>
      <c r="CE36" s="197"/>
      <c r="CF36" s="197"/>
      <c r="CG36" s="197" t="s">
        <v>110</v>
      </c>
      <c r="CH36" s="197"/>
      <c r="CI36" s="197"/>
      <c r="CJ36" s="197"/>
      <c r="CK36" s="197"/>
      <c r="CL36" s="197"/>
      <c r="CM36" s="197"/>
      <c r="CN36" s="197"/>
      <c r="CO36" s="197"/>
      <c r="CP36" s="197" t="s">
        <v>120</v>
      </c>
      <c r="CQ36" s="197"/>
      <c r="CR36" s="197"/>
      <c r="CS36" s="197"/>
      <c r="CT36" s="197"/>
      <c r="CU36" s="197"/>
      <c r="CV36" s="197"/>
      <c r="CW36" s="197"/>
      <c r="CX36" s="197"/>
    </row>
    <row r="37" spans="1:102" s="8" customFormat="1" ht="33" customHeight="1">
      <c r="A37" s="193" t="s">
        <v>46</v>
      </c>
      <c r="B37" s="193"/>
      <c r="C37" s="193"/>
      <c r="D37" s="193"/>
      <c r="E37" s="193"/>
      <c r="F37" s="193"/>
      <c r="G37" s="198" t="s">
        <v>160</v>
      </c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5">
        <f>'[5]2013_ДТР'!H102</f>
        <v>88</v>
      </c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5">
        <f>'[5]2013_ДТР'!K102</f>
        <v>1091.3999999999999</v>
      </c>
      <c r="AX37" s="195"/>
      <c r="AY37" s="195"/>
      <c r="AZ37" s="195"/>
      <c r="BA37" s="195"/>
      <c r="BB37" s="195"/>
      <c r="BC37" s="195"/>
      <c r="BD37" s="195"/>
      <c r="BE37" s="195"/>
      <c r="BF37" s="195"/>
      <c r="BG37" s="195"/>
      <c r="BH37" s="195"/>
      <c r="BI37" s="195"/>
      <c r="BJ37" s="195"/>
      <c r="BK37" s="195"/>
      <c r="BL37" s="195"/>
      <c r="BM37" s="195"/>
      <c r="BN37" s="195"/>
      <c r="BO37" s="193"/>
      <c r="BP37" s="193"/>
      <c r="BQ37" s="193"/>
      <c r="BR37" s="193"/>
      <c r="BS37" s="193"/>
      <c r="BT37" s="193"/>
      <c r="BU37" s="193"/>
      <c r="BV37" s="193"/>
      <c r="BW37" s="193"/>
      <c r="BX37" s="196">
        <f>'[5]Реестр 2013_2014 гг_наш'!Q115/1000</f>
        <v>44.27949999999994</v>
      </c>
      <c r="BY37" s="196"/>
      <c r="BZ37" s="196"/>
      <c r="CA37" s="196"/>
      <c r="CB37" s="196"/>
      <c r="CC37" s="196"/>
      <c r="CD37" s="196"/>
      <c r="CE37" s="196"/>
      <c r="CF37" s="196"/>
      <c r="CG37" s="196"/>
      <c r="CH37" s="196"/>
      <c r="CI37" s="196"/>
      <c r="CJ37" s="196"/>
      <c r="CK37" s="196"/>
      <c r="CL37" s="196"/>
      <c r="CM37" s="196"/>
      <c r="CN37" s="196"/>
      <c r="CO37" s="196"/>
      <c r="CP37" s="193"/>
      <c r="CQ37" s="193"/>
      <c r="CR37" s="193"/>
      <c r="CS37" s="193"/>
      <c r="CT37" s="193"/>
      <c r="CU37" s="193"/>
      <c r="CV37" s="193"/>
      <c r="CW37" s="193"/>
      <c r="CX37" s="193"/>
    </row>
    <row r="38" spans="1:102" s="8" customFormat="1" ht="19.5" customHeight="1">
      <c r="A38" s="193"/>
      <c r="B38" s="193"/>
      <c r="C38" s="193"/>
      <c r="D38" s="193"/>
      <c r="E38" s="193"/>
      <c r="F38" s="193"/>
      <c r="G38" s="194" t="s">
        <v>122</v>
      </c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5"/>
      <c r="AX38" s="195"/>
      <c r="AY38" s="195"/>
      <c r="AZ38" s="195"/>
      <c r="BA38" s="195"/>
      <c r="BB38" s="195"/>
      <c r="BC38" s="195"/>
      <c r="BD38" s="195"/>
      <c r="BE38" s="195"/>
      <c r="BF38" s="195"/>
      <c r="BG38" s="195"/>
      <c r="BH38" s="195"/>
      <c r="BI38" s="195"/>
      <c r="BJ38" s="195"/>
      <c r="BK38" s="195"/>
      <c r="BL38" s="195"/>
      <c r="BM38" s="195"/>
      <c r="BN38" s="195"/>
      <c r="BO38" s="193"/>
      <c r="BP38" s="193"/>
      <c r="BQ38" s="193"/>
      <c r="BR38" s="193"/>
      <c r="BS38" s="193"/>
      <c r="BT38" s="193"/>
      <c r="BU38" s="193"/>
      <c r="BV38" s="193"/>
      <c r="BW38" s="193"/>
      <c r="BX38" s="196"/>
      <c r="BY38" s="196"/>
      <c r="BZ38" s="196"/>
      <c r="CA38" s="196"/>
      <c r="CB38" s="196"/>
      <c r="CC38" s="196"/>
      <c r="CD38" s="196"/>
      <c r="CE38" s="196"/>
      <c r="CF38" s="196"/>
      <c r="CG38" s="196"/>
      <c r="CH38" s="196"/>
      <c r="CI38" s="196"/>
      <c r="CJ38" s="196"/>
      <c r="CK38" s="196"/>
      <c r="CL38" s="196"/>
      <c r="CM38" s="196"/>
      <c r="CN38" s="196"/>
      <c r="CO38" s="196"/>
      <c r="CP38" s="193"/>
      <c r="CQ38" s="193"/>
      <c r="CR38" s="193"/>
      <c r="CS38" s="193"/>
      <c r="CT38" s="193"/>
      <c r="CU38" s="193"/>
      <c r="CV38" s="193"/>
      <c r="CW38" s="193"/>
      <c r="CX38" s="193"/>
    </row>
    <row r="39" spans="1:102" s="8" customFormat="1" ht="33" customHeight="1">
      <c r="A39" s="193"/>
      <c r="B39" s="193"/>
      <c r="C39" s="193"/>
      <c r="D39" s="193"/>
      <c r="E39" s="193"/>
      <c r="F39" s="193"/>
      <c r="G39" s="194" t="s">
        <v>123</v>
      </c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5">
        <f>'[5]2013_ДТР'!H9</f>
        <v>88</v>
      </c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5">
        <f>'[5]Реестр 2013_2014 гг_наш'!$L$116</f>
        <v>1091</v>
      </c>
      <c r="AX39" s="195"/>
      <c r="AY39" s="195"/>
      <c r="AZ39" s="195"/>
      <c r="BA39" s="195"/>
      <c r="BB39" s="195"/>
      <c r="BC39" s="195"/>
      <c r="BD39" s="195"/>
      <c r="BE39" s="195"/>
      <c r="BF39" s="195"/>
      <c r="BG39" s="195"/>
      <c r="BH39" s="195"/>
      <c r="BI39" s="195"/>
      <c r="BJ39" s="195"/>
      <c r="BK39" s="195"/>
      <c r="BL39" s="195"/>
      <c r="BM39" s="195"/>
      <c r="BN39" s="195"/>
      <c r="BO39" s="193"/>
      <c r="BP39" s="193"/>
      <c r="BQ39" s="193"/>
      <c r="BR39" s="193"/>
      <c r="BS39" s="193"/>
      <c r="BT39" s="193"/>
      <c r="BU39" s="193"/>
      <c r="BV39" s="193"/>
      <c r="BW39" s="193"/>
      <c r="BX39" s="196">
        <f>'[5]Реестр 2013_2014 гг_наш'!Q116/1000</f>
        <v>44.27949999999994</v>
      </c>
      <c r="BY39" s="196"/>
      <c r="BZ39" s="196"/>
      <c r="CA39" s="196"/>
      <c r="CB39" s="196"/>
      <c r="CC39" s="196"/>
      <c r="CD39" s="196"/>
      <c r="CE39" s="196"/>
      <c r="CF39" s="196"/>
      <c r="CG39" s="196"/>
      <c r="CH39" s="196"/>
      <c r="CI39" s="196"/>
      <c r="CJ39" s="196"/>
      <c r="CK39" s="196"/>
      <c r="CL39" s="196"/>
      <c r="CM39" s="196"/>
      <c r="CN39" s="196"/>
      <c r="CO39" s="196"/>
      <c r="CP39" s="193"/>
      <c r="CQ39" s="193"/>
      <c r="CR39" s="193"/>
      <c r="CS39" s="193"/>
      <c r="CT39" s="193"/>
      <c r="CU39" s="193"/>
      <c r="CV39" s="193"/>
      <c r="CW39" s="193"/>
      <c r="CX39" s="193"/>
    </row>
    <row r="40" spans="1:102" s="8" customFormat="1" ht="33" customHeight="1">
      <c r="A40" s="193" t="s">
        <v>49</v>
      </c>
      <c r="B40" s="193"/>
      <c r="C40" s="193"/>
      <c r="D40" s="193"/>
      <c r="E40" s="193"/>
      <c r="F40" s="193"/>
      <c r="G40" s="198" t="s">
        <v>124</v>
      </c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5">
        <f>'[5]Реестр 2013_2014 гг_наш'!$A$118</f>
        <v>13</v>
      </c>
      <c r="W40" s="195"/>
      <c r="X40" s="195"/>
      <c r="Y40" s="195"/>
      <c r="Z40" s="195"/>
      <c r="AA40" s="195"/>
      <c r="AB40" s="195"/>
      <c r="AC40" s="195"/>
      <c r="AD40" s="195"/>
      <c r="AE40" s="195">
        <f>'[5]Реестр 2013_2014 гг_наш'!$A$119</f>
        <v>1</v>
      </c>
      <c r="AF40" s="195"/>
      <c r="AG40" s="195"/>
      <c r="AH40" s="195"/>
      <c r="AI40" s="195"/>
      <c r="AJ40" s="195"/>
      <c r="AK40" s="195"/>
      <c r="AL40" s="195"/>
      <c r="AM40" s="195"/>
      <c r="AN40" s="193"/>
      <c r="AO40" s="193"/>
      <c r="AP40" s="193"/>
      <c r="AQ40" s="193"/>
      <c r="AR40" s="193"/>
      <c r="AS40" s="193"/>
      <c r="AT40" s="193"/>
      <c r="AU40" s="193"/>
      <c r="AV40" s="193"/>
      <c r="AW40" s="195">
        <f>'[5]Реестр 2013_2014 гг_наш'!$L$118</f>
        <v>799.57</v>
      </c>
      <c r="AX40" s="195"/>
      <c r="AY40" s="195"/>
      <c r="AZ40" s="195"/>
      <c r="BA40" s="195"/>
      <c r="BB40" s="195"/>
      <c r="BC40" s="195"/>
      <c r="BD40" s="195"/>
      <c r="BE40" s="195"/>
      <c r="BF40" s="195">
        <f>'[5]Реестр 2013_2014 гг_наш'!$L$119</f>
        <v>25</v>
      </c>
      <c r="BG40" s="195"/>
      <c r="BH40" s="195"/>
      <c r="BI40" s="195"/>
      <c r="BJ40" s="195"/>
      <c r="BK40" s="195"/>
      <c r="BL40" s="195"/>
      <c r="BM40" s="195"/>
      <c r="BN40" s="195"/>
      <c r="BO40" s="193"/>
      <c r="BP40" s="193"/>
      <c r="BQ40" s="193"/>
      <c r="BR40" s="193"/>
      <c r="BS40" s="193"/>
      <c r="BT40" s="193"/>
      <c r="BU40" s="193"/>
      <c r="BV40" s="193"/>
      <c r="BW40" s="193"/>
      <c r="BX40" s="196">
        <f>'[5]Реестр 2013_2014 гг_наш'!Q118/1000</f>
        <v>809.2221499999999</v>
      </c>
      <c r="BY40" s="196"/>
      <c r="BZ40" s="196"/>
      <c r="CA40" s="196"/>
      <c r="CB40" s="196"/>
      <c r="CC40" s="196"/>
      <c r="CD40" s="196"/>
      <c r="CE40" s="196"/>
      <c r="CF40" s="196"/>
      <c r="CG40" s="196">
        <f>'[5]Реестр 2013_2014 гг_наш'!Q119/1000</f>
        <v>4.44025</v>
      </c>
      <c r="CH40" s="196"/>
      <c r="CI40" s="196"/>
      <c r="CJ40" s="196"/>
      <c r="CK40" s="196"/>
      <c r="CL40" s="196"/>
      <c r="CM40" s="196"/>
      <c r="CN40" s="196"/>
      <c r="CO40" s="196"/>
      <c r="CP40" s="193"/>
      <c r="CQ40" s="193"/>
      <c r="CR40" s="193"/>
      <c r="CS40" s="193"/>
      <c r="CT40" s="193"/>
      <c r="CU40" s="193"/>
      <c r="CV40" s="193"/>
      <c r="CW40" s="193"/>
      <c r="CX40" s="193"/>
    </row>
    <row r="41" spans="1:102" s="8" customFormat="1" ht="19.5" customHeight="1">
      <c r="A41" s="193"/>
      <c r="B41" s="193"/>
      <c r="C41" s="193"/>
      <c r="D41" s="193"/>
      <c r="E41" s="193"/>
      <c r="F41" s="193"/>
      <c r="G41" s="194" t="s">
        <v>122</v>
      </c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5"/>
      <c r="AX41" s="195"/>
      <c r="AY41" s="195"/>
      <c r="AZ41" s="195"/>
      <c r="BA41" s="195"/>
      <c r="BB41" s="195"/>
      <c r="BC41" s="195"/>
      <c r="BD41" s="195"/>
      <c r="BE41" s="195"/>
      <c r="BF41" s="195"/>
      <c r="BG41" s="195"/>
      <c r="BH41" s="195"/>
      <c r="BI41" s="195"/>
      <c r="BJ41" s="195"/>
      <c r="BK41" s="195"/>
      <c r="BL41" s="195"/>
      <c r="BM41" s="195"/>
      <c r="BN41" s="195"/>
      <c r="BO41" s="193"/>
      <c r="BP41" s="193"/>
      <c r="BQ41" s="193"/>
      <c r="BR41" s="193"/>
      <c r="BS41" s="193"/>
      <c r="BT41" s="193"/>
      <c r="BU41" s="193"/>
      <c r="BV41" s="193"/>
      <c r="BW41" s="193"/>
      <c r="BX41" s="196"/>
      <c r="BY41" s="196"/>
      <c r="BZ41" s="196"/>
      <c r="CA41" s="196"/>
      <c r="CB41" s="196"/>
      <c r="CC41" s="196"/>
      <c r="CD41" s="196"/>
      <c r="CE41" s="196"/>
      <c r="CF41" s="196"/>
      <c r="CG41" s="196"/>
      <c r="CH41" s="196"/>
      <c r="CI41" s="196"/>
      <c r="CJ41" s="196"/>
      <c r="CK41" s="196"/>
      <c r="CL41" s="196"/>
      <c r="CM41" s="196"/>
      <c r="CN41" s="196"/>
      <c r="CO41" s="196"/>
      <c r="CP41" s="193"/>
      <c r="CQ41" s="193"/>
      <c r="CR41" s="193"/>
      <c r="CS41" s="193"/>
      <c r="CT41" s="193"/>
      <c r="CU41" s="193"/>
      <c r="CV41" s="193"/>
      <c r="CW41" s="193"/>
      <c r="CX41" s="193"/>
    </row>
    <row r="42" spans="1:102" s="8" customFormat="1" ht="33" customHeight="1">
      <c r="A42" s="193"/>
      <c r="B42" s="193"/>
      <c r="C42" s="193"/>
      <c r="D42" s="193"/>
      <c r="E42" s="193"/>
      <c r="F42" s="193"/>
      <c r="G42" s="194" t="s">
        <v>125</v>
      </c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3" t="s">
        <v>148</v>
      </c>
      <c r="W42" s="193"/>
      <c r="X42" s="193"/>
      <c r="Y42" s="193"/>
      <c r="Z42" s="193"/>
      <c r="AA42" s="193"/>
      <c r="AB42" s="193"/>
      <c r="AC42" s="193"/>
      <c r="AD42" s="193"/>
      <c r="AE42" s="193" t="s">
        <v>148</v>
      </c>
      <c r="AF42" s="193"/>
      <c r="AG42" s="193"/>
      <c r="AH42" s="193"/>
      <c r="AI42" s="193"/>
      <c r="AJ42" s="193"/>
      <c r="AK42" s="193"/>
      <c r="AL42" s="193"/>
      <c r="AM42" s="193"/>
      <c r="AN42" s="193" t="s">
        <v>148</v>
      </c>
      <c r="AO42" s="193"/>
      <c r="AP42" s="193"/>
      <c r="AQ42" s="193"/>
      <c r="AR42" s="193"/>
      <c r="AS42" s="193"/>
      <c r="AT42" s="193"/>
      <c r="AU42" s="193"/>
      <c r="AV42" s="193"/>
      <c r="AW42" s="195" t="s">
        <v>148</v>
      </c>
      <c r="AX42" s="195"/>
      <c r="AY42" s="195"/>
      <c r="AZ42" s="195"/>
      <c r="BA42" s="195"/>
      <c r="BB42" s="195"/>
      <c r="BC42" s="195"/>
      <c r="BD42" s="195"/>
      <c r="BE42" s="195"/>
      <c r="BF42" s="195" t="s">
        <v>148</v>
      </c>
      <c r="BG42" s="195"/>
      <c r="BH42" s="195"/>
      <c r="BI42" s="195"/>
      <c r="BJ42" s="195"/>
      <c r="BK42" s="195"/>
      <c r="BL42" s="195"/>
      <c r="BM42" s="195"/>
      <c r="BN42" s="195"/>
      <c r="BO42" s="193" t="s">
        <v>148</v>
      </c>
      <c r="BP42" s="193"/>
      <c r="BQ42" s="193"/>
      <c r="BR42" s="193"/>
      <c r="BS42" s="193"/>
      <c r="BT42" s="193"/>
      <c r="BU42" s="193"/>
      <c r="BV42" s="193"/>
      <c r="BW42" s="193"/>
      <c r="BX42" s="196" t="s">
        <v>148</v>
      </c>
      <c r="BY42" s="196"/>
      <c r="BZ42" s="196"/>
      <c r="CA42" s="196"/>
      <c r="CB42" s="196"/>
      <c r="CC42" s="196"/>
      <c r="CD42" s="196"/>
      <c r="CE42" s="196"/>
      <c r="CF42" s="196"/>
      <c r="CG42" s="196" t="s">
        <v>148</v>
      </c>
      <c r="CH42" s="196"/>
      <c r="CI42" s="196"/>
      <c r="CJ42" s="196"/>
      <c r="CK42" s="196"/>
      <c r="CL42" s="196"/>
      <c r="CM42" s="196"/>
      <c r="CN42" s="196"/>
      <c r="CO42" s="196"/>
      <c r="CP42" s="193" t="s">
        <v>148</v>
      </c>
      <c r="CQ42" s="193"/>
      <c r="CR42" s="193"/>
      <c r="CS42" s="193"/>
      <c r="CT42" s="193"/>
      <c r="CU42" s="193"/>
      <c r="CV42" s="193"/>
      <c r="CW42" s="193"/>
      <c r="CX42" s="193"/>
    </row>
    <row r="43" spans="1:102" s="8" customFormat="1" ht="45" customHeight="1">
      <c r="A43" s="193" t="s">
        <v>51</v>
      </c>
      <c r="B43" s="193"/>
      <c r="C43" s="193"/>
      <c r="D43" s="193"/>
      <c r="E43" s="193"/>
      <c r="F43" s="193"/>
      <c r="G43" s="198" t="s">
        <v>126</v>
      </c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5">
        <f>'[5]Реестр 2013_2014 гг_наш'!$A$121</f>
        <v>3</v>
      </c>
      <c r="W43" s="193"/>
      <c r="X43" s="193"/>
      <c r="Y43" s="193"/>
      <c r="Z43" s="193"/>
      <c r="AA43" s="193"/>
      <c r="AB43" s="193"/>
      <c r="AC43" s="193"/>
      <c r="AD43" s="193"/>
      <c r="AE43" s="195">
        <f>'[5]Реестр 2013_2014 гг_наш'!$A$122</f>
        <v>1</v>
      </c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5">
        <f>'[5]Реестр 2013_2014 гг_наш'!$L$121</f>
        <v>635</v>
      </c>
      <c r="AX43" s="195"/>
      <c r="AY43" s="195"/>
      <c r="AZ43" s="195"/>
      <c r="BA43" s="195"/>
      <c r="BB43" s="195"/>
      <c r="BC43" s="195"/>
      <c r="BD43" s="195"/>
      <c r="BE43" s="195"/>
      <c r="BF43" s="195">
        <f>'[5]Реестр 2013_2014 гг_наш'!$L$122</f>
        <v>290</v>
      </c>
      <c r="BG43" s="195"/>
      <c r="BH43" s="195"/>
      <c r="BI43" s="195"/>
      <c r="BJ43" s="195"/>
      <c r="BK43" s="195"/>
      <c r="BL43" s="195"/>
      <c r="BM43" s="195"/>
      <c r="BN43" s="195"/>
      <c r="BO43" s="193"/>
      <c r="BP43" s="193"/>
      <c r="BQ43" s="193"/>
      <c r="BR43" s="193"/>
      <c r="BS43" s="193"/>
      <c r="BT43" s="193"/>
      <c r="BU43" s="193"/>
      <c r="BV43" s="193"/>
      <c r="BW43" s="193"/>
      <c r="BX43" s="196">
        <f>'[5]Реестр 2013_2014 гг_наш'!Q121/1000</f>
        <v>713.252</v>
      </c>
      <c r="BY43" s="196"/>
      <c r="BZ43" s="196"/>
      <c r="CA43" s="196"/>
      <c r="CB43" s="196"/>
      <c r="CC43" s="196"/>
      <c r="CD43" s="196"/>
      <c r="CE43" s="196"/>
      <c r="CF43" s="196"/>
      <c r="CG43" s="196">
        <f>'[5]Реестр 2013_2014 гг_наш'!Q122/1000</f>
        <v>366.13</v>
      </c>
      <c r="CH43" s="196"/>
      <c r="CI43" s="196"/>
      <c r="CJ43" s="196"/>
      <c r="CK43" s="196"/>
      <c r="CL43" s="196"/>
      <c r="CM43" s="196"/>
      <c r="CN43" s="196"/>
      <c r="CO43" s="196"/>
      <c r="CP43" s="193"/>
      <c r="CQ43" s="193"/>
      <c r="CR43" s="193"/>
      <c r="CS43" s="193"/>
      <c r="CT43" s="193"/>
      <c r="CU43" s="193"/>
      <c r="CV43" s="193"/>
      <c r="CW43" s="193"/>
      <c r="CX43" s="193"/>
    </row>
    <row r="44" spans="1:102" s="8" customFormat="1" ht="19.5" customHeight="1">
      <c r="A44" s="193"/>
      <c r="B44" s="193"/>
      <c r="C44" s="193"/>
      <c r="D44" s="193"/>
      <c r="E44" s="193"/>
      <c r="F44" s="193"/>
      <c r="G44" s="194" t="s">
        <v>122</v>
      </c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193"/>
      <c r="BH44" s="193"/>
      <c r="BI44" s="193"/>
      <c r="BJ44" s="193"/>
      <c r="BK44" s="193"/>
      <c r="BL44" s="193"/>
      <c r="BM44" s="193"/>
      <c r="BN44" s="193"/>
      <c r="BO44" s="193"/>
      <c r="BP44" s="193"/>
      <c r="BQ44" s="193"/>
      <c r="BR44" s="193"/>
      <c r="BS44" s="193"/>
      <c r="BT44" s="193"/>
      <c r="BU44" s="193"/>
      <c r="BV44" s="193"/>
      <c r="BW44" s="193"/>
      <c r="BX44" s="196"/>
      <c r="BY44" s="196"/>
      <c r="BZ44" s="196"/>
      <c r="CA44" s="196"/>
      <c r="CB44" s="196"/>
      <c r="CC44" s="196"/>
      <c r="CD44" s="196"/>
      <c r="CE44" s="196"/>
      <c r="CF44" s="196"/>
      <c r="CG44" s="196"/>
      <c r="CH44" s="196"/>
      <c r="CI44" s="196"/>
      <c r="CJ44" s="196"/>
      <c r="CK44" s="196"/>
      <c r="CL44" s="196"/>
      <c r="CM44" s="196"/>
      <c r="CN44" s="196"/>
      <c r="CO44" s="196"/>
      <c r="CP44" s="193"/>
      <c r="CQ44" s="193"/>
      <c r="CR44" s="193"/>
      <c r="CS44" s="193"/>
      <c r="CT44" s="193"/>
      <c r="CU44" s="193"/>
      <c r="CV44" s="193"/>
      <c r="CW44" s="193"/>
      <c r="CX44" s="193"/>
    </row>
    <row r="45" spans="1:102" s="8" customFormat="1" ht="45" customHeight="1">
      <c r="A45" s="193"/>
      <c r="B45" s="193"/>
      <c r="C45" s="193"/>
      <c r="D45" s="193"/>
      <c r="E45" s="193"/>
      <c r="F45" s="193"/>
      <c r="G45" s="194" t="s">
        <v>127</v>
      </c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3" t="s">
        <v>148</v>
      </c>
      <c r="W45" s="193"/>
      <c r="X45" s="193"/>
      <c r="Y45" s="193"/>
      <c r="Z45" s="193"/>
      <c r="AA45" s="193"/>
      <c r="AB45" s="193"/>
      <c r="AC45" s="193"/>
      <c r="AD45" s="193"/>
      <c r="AE45" s="193" t="s">
        <v>148</v>
      </c>
      <c r="AF45" s="193"/>
      <c r="AG45" s="193"/>
      <c r="AH45" s="193"/>
      <c r="AI45" s="193"/>
      <c r="AJ45" s="193"/>
      <c r="AK45" s="193"/>
      <c r="AL45" s="193"/>
      <c r="AM45" s="193"/>
      <c r="AN45" s="193" t="s">
        <v>148</v>
      </c>
      <c r="AO45" s="193"/>
      <c r="AP45" s="193"/>
      <c r="AQ45" s="193"/>
      <c r="AR45" s="193"/>
      <c r="AS45" s="193"/>
      <c r="AT45" s="193"/>
      <c r="AU45" s="193"/>
      <c r="AV45" s="193"/>
      <c r="AW45" s="193" t="s">
        <v>148</v>
      </c>
      <c r="AX45" s="193"/>
      <c r="AY45" s="193"/>
      <c r="AZ45" s="193"/>
      <c r="BA45" s="193"/>
      <c r="BB45" s="193"/>
      <c r="BC45" s="193"/>
      <c r="BD45" s="193"/>
      <c r="BE45" s="193"/>
      <c r="BF45" s="193" t="s">
        <v>148</v>
      </c>
      <c r="BG45" s="193"/>
      <c r="BH45" s="193"/>
      <c r="BI45" s="193"/>
      <c r="BJ45" s="193"/>
      <c r="BK45" s="193"/>
      <c r="BL45" s="193"/>
      <c r="BM45" s="193"/>
      <c r="BN45" s="193"/>
      <c r="BO45" s="193" t="s">
        <v>148</v>
      </c>
      <c r="BP45" s="193"/>
      <c r="BQ45" s="193"/>
      <c r="BR45" s="193"/>
      <c r="BS45" s="193"/>
      <c r="BT45" s="193"/>
      <c r="BU45" s="193"/>
      <c r="BV45" s="193"/>
      <c r="BW45" s="193"/>
      <c r="BX45" s="193" t="s">
        <v>148</v>
      </c>
      <c r="BY45" s="193"/>
      <c r="BZ45" s="193"/>
      <c r="CA45" s="193"/>
      <c r="CB45" s="193"/>
      <c r="CC45" s="193"/>
      <c r="CD45" s="193"/>
      <c r="CE45" s="193"/>
      <c r="CF45" s="193"/>
      <c r="CG45" s="193" t="s">
        <v>148</v>
      </c>
      <c r="CH45" s="193"/>
      <c r="CI45" s="193"/>
      <c r="CJ45" s="193"/>
      <c r="CK45" s="193"/>
      <c r="CL45" s="193"/>
      <c r="CM45" s="193"/>
      <c r="CN45" s="193"/>
      <c r="CO45" s="193"/>
      <c r="CP45" s="193" t="s">
        <v>148</v>
      </c>
      <c r="CQ45" s="193"/>
      <c r="CR45" s="193"/>
      <c r="CS45" s="193"/>
      <c r="CT45" s="193"/>
      <c r="CU45" s="193"/>
      <c r="CV45" s="193"/>
      <c r="CW45" s="193"/>
      <c r="CX45" s="193"/>
    </row>
    <row r="46" spans="1:102" s="8" customFormat="1" ht="45" customHeight="1">
      <c r="A46" s="193" t="s">
        <v>57</v>
      </c>
      <c r="B46" s="193"/>
      <c r="C46" s="193"/>
      <c r="D46" s="193"/>
      <c r="E46" s="193"/>
      <c r="F46" s="193"/>
      <c r="G46" s="198" t="s">
        <v>128</v>
      </c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3"/>
      <c r="CA46" s="193"/>
      <c r="CB46" s="193"/>
      <c r="CC46" s="193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3"/>
      <c r="CR46" s="193"/>
      <c r="CS46" s="193"/>
      <c r="CT46" s="193"/>
      <c r="CU46" s="193"/>
      <c r="CV46" s="193"/>
      <c r="CW46" s="193"/>
      <c r="CX46" s="193"/>
    </row>
    <row r="47" spans="1:102" s="8" customFormat="1" ht="19.5" customHeight="1">
      <c r="A47" s="193"/>
      <c r="B47" s="193"/>
      <c r="C47" s="193"/>
      <c r="D47" s="193"/>
      <c r="E47" s="193"/>
      <c r="F47" s="193"/>
      <c r="G47" s="194" t="s">
        <v>122</v>
      </c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3"/>
      <c r="BY47" s="193"/>
      <c r="BZ47" s="193"/>
      <c r="CA47" s="193"/>
      <c r="CB47" s="193"/>
      <c r="CC47" s="193"/>
      <c r="CD47" s="193"/>
      <c r="CE47" s="193"/>
      <c r="CF47" s="193"/>
      <c r="CG47" s="193"/>
      <c r="CH47" s="193"/>
      <c r="CI47" s="193"/>
      <c r="CJ47" s="193"/>
      <c r="CK47" s="193"/>
      <c r="CL47" s="193"/>
      <c r="CM47" s="193"/>
      <c r="CN47" s="193"/>
      <c r="CO47" s="193"/>
      <c r="CP47" s="193"/>
      <c r="CQ47" s="193"/>
      <c r="CR47" s="193"/>
      <c r="CS47" s="193"/>
      <c r="CT47" s="193"/>
      <c r="CU47" s="193"/>
      <c r="CV47" s="193"/>
      <c r="CW47" s="193"/>
      <c r="CX47" s="193"/>
    </row>
    <row r="48" spans="1:102" s="8" customFormat="1" ht="45" customHeight="1">
      <c r="A48" s="193"/>
      <c r="B48" s="193"/>
      <c r="C48" s="193"/>
      <c r="D48" s="193"/>
      <c r="E48" s="193"/>
      <c r="F48" s="193"/>
      <c r="G48" s="194" t="s">
        <v>127</v>
      </c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3"/>
      <c r="BF48" s="193"/>
      <c r="BG48" s="193"/>
      <c r="BH48" s="193"/>
      <c r="BI48" s="193"/>
      <c r="BJ48" s="193"/>
      <c r="BK48" s="193"/>
      <c r="BL48" s="193"/>
      <c r="BM48" s="193"/>
      <c r="BN48" s="193"/>
      <c r="BO48" s="193"/>
      <c r="BP48" s="193"/>
      <c r="BQ48" s="193"/>
      <c r="BR48" s="193"/>
      <c r="BS48" s="193"/>
      <c r="BT48" s="193"/>
      <c r="BU48" s="193"/>
      <c r="BV48" s="193"/>
      <c r="BW48" s="193"/>
      <c r="BX48" s="193"/>
      <c r="BY48" s="193"/>
      <c r="BZ48" s="193"/>
      <c r="CA48" s="193"/>
      <c r="CB48" s="193"/>
      <c r="CC48" s="193"/>
      <c r="CD48" s="193"/>
      <c r="CE48" s="193"/>
      <c r="CF48" s="193"/>
      <c r="CG48" s="193"/>
      <c r="CH48" s="193"/>
      <c r="CI48" s="193"/>
      <c r="CJ48" s="193"/>
      <c r="CK48" s="193"/>
      <c r="CL48" s="193"/>
      <c r="CM48" s="193"/>
      <c r="CN48" s="193"/>
      <c r="CO48" s="193"/>
      <c r="CP48" s="193"/>
      <c r="CQ48" s="193"/>
      <c r="CR48" s="193"/>
      <c r="CS48" s="193"/>
      <c r="CT48" s="193"/>
      <c r="CU48" s="193"/>
      <c r="CV48" s="193"/>
      <c r="CW48" s="193"/>
      <c r="CX48" s="193"/>
    </row>
    <row r="49" spans="1:102" s="8" customFormat="1" ht="33" customHeight="1">
      <c r="A49" s="193" t="s">
        <v>59</v>
      </c>
      <c r="B49" s="193"/>
      <c r="C49" s="193"/>
      <c r="D49" s="193"/>
      <c r="E49" s="193"/>
      <c r="F49" s="193"/>
      <c r="G49" s="198" t="s">
        <v>129</v>
      </c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193"/>
      <c r="BY49" s="193"/>
      <c r="BZ49" s="193"/>
      <c r="CA49" s="193"/>
      <c r="CB49" s="193"/>
      <c r="CC49" s="193"/>
      <c r="CD49" s="193"/>
      <c r="CE49" s="193"/>
      <c r="CF49" s="193"/>
      <c r="CG49" s="193"/>
      <c r="CH49" s="193"/>
      <c r="CI49" s="193"/>
      <c r="CJ49" s="193"/>
      <c r="CK49" s="193"/>
      <c r="CL49" s="193"/>
      <c r="CM49" s="193"/>
      <c r="CN49" s="193"/>
      <c r="CO49" s="193"/>
      <c r="CP49" s="193"/>
      <c r="CQ49" s="193"/>
      <c r="CR49" s="193"/>
      <c r="CS49" s="193"/>
      <c r="CT49" s="193"/>
      <c r="CU49" s="193"/>
      <c r="CV49" s="193"/>
      <c r="CW49" s="193"/>
      <c r="CX49" s="193"/>
    </row>
    <row r="50" spans="1:102" s="8" customFormat="1" ht="19.5" customHeight="1">
      <c r="A50" s="193"/>
      <c r="B50" s="193"/>
      <c r="C50" s="193"/>
      <c r="D50" s="193"/>
      <c r="E50" s="193"/>
      <c r="F50" s="193"/>
      <c r="G50" s="194" t="s">
        <v>122</v>
      </c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193"/>
      <c r="BX50" s="193"/>
      <c r="BY50" s="193"/>
      <c r="BZ50" s="193"/>
      <c r="CA50" s="193"/>
      <c r="CB50" s="193"/>
      <c r="CC50" s="193"/>
      <c r="CD50" s="193"/>
      <c r="CE50" s="193"/>
      <c r="CF50" s="193"/>
      <c r="CG50" s="193"/>
      <c r="CH50" s="193"/>
      <c r="CI50" s="193"/>
      <c r="CJ50" s="193"/>
      <c r="CK50" s="193"/>
      <c r="CL50" s="193"/>
      <c r="CM50" s="193"/>
      <c r="CN50" s="193"/>
      <c r="CO50" s="193"/>
      <c r="CP50" s="193"/>
      <c r="CQ50" s="193"/>
      <c r="CR50" s="193"/>
      <c r="CS50" s="193"/>
      <c r="CT50" s="193"/>
      <c r="CU50" s="193"/>
      <c r="CV50" s="193"/>
      <c r="CW50" s="193"/>
      <c r="CX50" s="193"/>
    </row>
    <row r="51" spans="1:102" s="8" customFormat="1" ht="45" customHeight="1">
      <c r="A51" s="193"/>
      <c r="B51" s="193"/>
      <c r="C51" s="193"/>
      <c r="D51" s="193"/>
      <c r="E51" s="193"/>
      <c r="F51" s="193"/>
      <c r="G51" s="194" t="s">
        <v>127</v>
      </c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93"/>
      <c r="BK51" s="193"/>
      <c r="BL51" s="193"/>
      <c r="BM51" s="193"/>
      <c r="BN51" s="193"/>
      <c r="BO51" s="193"/>
      <c r="BP51" s="193"/>
      <c r="BQ51" s="193"/>
      <c r="BR51" s="193"/>
      <c r="BS51" s="193"/>
      <c r="BT51" s="193"/>
      <c r="BU51" s="193"/>
      <c r="BV51" s="193"/>
      <c r="BW51" s="193"/>
      <c r="BX51" s="193"/>
      <c r="BY51" s="193"/>
      <c r="BZ51" s="193"/>
      <c r="CA51" s="193"/>
      <c r="CB51" s="193"/>
      <c r="CC51" s="193"/>
      <c r="CD51" s="193"/>
      <c r="CE51" s="193"/>
      <c r="CF51" s="193"/>
      <c r="CG51" s="193"/>
      <c r="CH51" s="193"/>
      <c r="CI51" s="193"/>
      <c r="CJ51" s="193"/>
      <c r="CK51" s="193"/>
      <c r="CL51" s="193"/>
      <c r="CM51" s="193"/>
      <c r="CN51" s="193"/>
      <c r="CO51" s="193"/>
      <c r="CP51" s="193"/>
      <c r="CQ51" s="193"/>
      <c r="CR51" s="193"/>
      <c r="CS51" s="193"/>
      <c r="CT51" s="193"/>
      <c r="CU51" s="193"/>
      <c r="CV51" s="193"/>
      <c r="CW51" s="193"/>
      <c r="CX51" s="193"/>
    </row>
    <row r="52" spans="1:102" s="8" customFormat="1" ht="33" customHeight="1">
      <c r="A52" s="193" t="s">
        <v>61</v>
      </c>
      <c r="B52" s="193"/>
      <c r="C52" s="193"/>
      <c r="D52" s="193"/>
      <c r="E52" s="193"/>
      <c r="F52" s="193"/>
      <c r="G52" s="198" t="s">
        <v>130</v>
      </c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3"/>
      <c r="BJ52" s="193"/>
      <c r="BK52" s="193"/>
      <c r="BL52" s="193"/>
      <c r="BM52" s="193"/>
      <c r="BN52" s="193"/>
      <c r="BO52" s="193"/>
      <c r="BP52" s="193"/>
      <c r="BQ52" s="193"/>
      <c r="BR52" s="193"/>
      <c r="BS52" s="193"/>
      <c r="BT52" s="193"/>
      <c r="BU52" s="193"/>
      <c r="BV52" s="193"/>
      <c r="BW52" s="193"/>
      <c r="BX52" s="193"/>
      <c r="BY52" s="193"/>
      <c r="BZ52" s="193"/>
      <c r="CA52" s="193"/>
      <c r="CB52" s="193"/>
      <c r="CC52" s="193"/>
      <c r="CD52" s="193"/>
      <c r="CE52" s="193"/>
      <c r="CF52" s="193"/>
      <c r="CG52" s="193"/>
      <c r="CH52" s="193"/>
      <c r="CI52" s="193"/>
      <c r="CJ52" s="193"/>
      <c r="CK52" s="193"/>
      <c r="CL52" s="193"/>
      <c r="CM52" s="193"/>
      <c r="CN52" s="193"/>
      <c r="CO52" s="193"/>
      <c r="CP52" s="193"/>
      <c r="CQ52" s="193"/>
      <c r="CR52" s="193"/>
      <c r="CS52" s="193"/>
      <c r="CT52" s="193"/>
      <c r="CU52" s="193"/>
      <c r="CV52" s="193"/>
      <c r="CW52" s="193"/>
      <c r="CX52" s="193"/>
    </row>
    <row r="53" ht="4.5" customHeight="1"/>
    <row r="54" spans="1:102" ht="30" customHeight="1">
      <c r="A54" s="203" t="s">
        <v>152</v>
      </c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  <c r="AI54" s="203"/>
      <c r="AJ54" s="203"/>
      <c r="AK54" s="203"/>
      <c r="AL54" s="203"/>
      <c r="AM54" s="203"/>
      <c r="AN54" s="203"/>
      <c r="AO54" s="203"/>
      <c r="AP54" s="203"/>
      <c r="AQ54" s="203"/>
      <c r="AR54" s="203"/>
      <c r="AS54" s="203"/>
      <c r="AT54" s="203"/>
      <c r="AU54" s="203"/>
      <c r="AV54" s="203"/>
      <c r="AW54" s="203"/>
      <c r="AX54" s="203"/>
      <c r="AY54" s="203"/>
      <c r="AZ54" s="203"/>
      <c r="BA54" s="203"/>
      <c r="BB54" s="203"/>
      <c r="BC54" s="203"/>
      <c r="BD54" s="203"/>
      <c r="BE54" s="203"/>
      <c r="BF54" s="203"/>
      <c r="BG54" s="203"/>
      <c r="BH54" s="203"/>
      <c r="BI54" s="203"/>
      <c r="BJ54" s="203"/>
      <c r="BK54" s="203"/>
      <c r="BL54" s="203"/>
      <c r="BM54" s="203"/>
      <c r="BN54" s="203"/>
      <c r="BO54" s="203"/>
      <c r="BP54" s="203"/>
      <c r="BQ54" s="203"/>
      <c r="BR54" s="203"/>
      <c r="BS54" s="203"/>
      <c r="BT54" s="203"/>
      <c r="BU54" s="203"/>
      <c r="BV54" s="203"/>
      <c r="BW54" s="203"/>
      <c r="BX54" s="203"/>
      <c r="BY54" s="203"/>
      <c r="BZ54" s="203"/>
      <c r="CA54" s="203"/>
      <c r="CB54" s="203"/>
      <c r="CC54" s="203"/>
      <c r="CD54" s="203"/>
      <c r="CE54" s="203"/>
      <c r="CF54" s="203"/>
      <c r="CG54" s="203"/>
      <c r="CH54" s="203"/>
      <c r="CI54" s="203"/>
      <c r="CJ54" s="203"/>
      <c r="CK54" s="203"/>
      <c r="CL54" s="203"/>
      <c r="CM54" s="203"/>
      <c r="CN54" s="203"/>
      <c r="CO54" s="203"/>
      <c r="CP54" s="203"/>
      <c r="CQ54" s="203"/>
      <c r="CR54" s="203"/>
      <c r="CS54" s="203"/>
      <c r="CT54" s="203"/>
      <c r="CU54" s="203"/>
      <c r="CV54" s="203"/>
      <c r="CW54" s="203"/>
      <c r="CX54" s="203"/>
    </row>
    <row r="55" spans="1:102" ht="44.25" customHeight="1">
      <c r="A55" s="200" t="s">
        <v>158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200"/>
      <c r="BF55" s="200"/>
      <c r="BG55" s="200"/>
      <c r="BH55" s="200"/>
      <c r="BI55" s="200"/>
      <c r="BJ55" s="200"/>
      <c r="BK55" s="200"/>
      <c r="BL55" s="200"/>
      <c r="BM55" s="200"/>
      <c r="BN55" s="200"/>
      <c r="BO55" s="200"/>
      <c r="BP55" s="200"/>
      <c r="BQ55" s="200"/>
      <c r="BR55" s="200"/>
      <c r="BS55" s="200"/>
      <c r="BT55" s="200"/>
      <c r="BU55" s="200"/>
      <c r="BV55" s="200"/>
      <c r="BW55" s="200"/>
      <c r="BX55" s="200"/>
      <c r="BY55" s="200"/>
      <c r="BZ55" s="200"/>
      <c r="CA55" s="200"/>
      <c r="CB55" s="200"/>
      <c r="CC55" s="200"/>
      <c r="CD55" s="200"/>
      <c r="CE55" s="200"/>
      <c r="CF55" s="200"/>
      <c r="CG55" s="200"/>
      <c r="CH55" s="200"/>
      <c r="CI55" s="200"/>
      <c r="CJ55" s="200"/>
      <c r="CK55" s="200"/>
      <c r="CL55" s="200"/>
      <c r="CM55" s="200"/>
      <c r="CN55" s="200"/>
      <c r="CO55" s="200"/>
      <c r="CP55" s="200"/>
      <c r="CQ55" s="200"/>
      <c r="CR55" s="200"/>
      <c r="CS55" s="200"/>
      <c r="CT55" s="200"/>
      <c r="CU55" s="200"/>
      <c r="CV55" s="200"/>
      <c r="CW55" s="200"/>
      <c r="CX55" s="200"/>
    </row>
    <row r="56" spans="1:102" ht="33.75" customHeight="1">
      <c r="A56" s="200" t="s">
        <v>161</v>
      </c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0"/>
      <c r="BR56" s="200"/>
      <c r="BS56" s="200"/>
      <c r="BT56" s="200"/>
      <c r="BU56" s="200"/>
      <c r="BV56" s="200"/>
      <c r="BW56" s="200"/>
      <c r="BX56" s="200"/>
      <c r="BY56" s="200"/>
      <c r="BZ56" s="200"/>
      <c r="CA56" s="200"/>
      <c r="CB56" s="200"/>
      <c r="CC56" s="200"/>
      <c r="CD56" s="200"/>
      <c r="CE56" s="200"/>
      <c r="CF56" s="200"/>
      <c r="CG56" s="200"/>
      <c r="CH56" s="200"/>
      <c r="CI56" s="200"/>
      <c r="CJ56" s="200"/>
      <c r="CK56" s="200"/>
      <c r="CL56" s="200"/>
      <c r="CM56" s="200"/>
      <c r="CN56" s="200"/>
      <c r="CO56" s="200"/>
      <c r="CP56" s="200"/>
      <c r="CQ56" s="200"/>
      <c r="CR56" s="200"/>
      <c r="CS56" s="200"/>
      <c r="CT56" s="200"/>
      <c r="CU56" s="200"/>
      <c r="CV56" s="200"/>
      <c r="CW56" s="200"/>
      <c r="CX56" s="200"/>
    </row>
    <row r="57" spans="1:102" ht="18.75">
      <c r="A57" s="199" t="s">
        <v>150</v>
      </c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199"/>
      <c r="AS57" s="199"/>
      <c r="AT57" s="199"/>
      <c r="AU57" s="199"/>
      <c r="AV57" s="199"/>
      <c r="AW57" s="199"/>
      <c r="AX57" s="199"/>
      <c r="AY57" s="199"/>
      <c r="AZ57" s="199"/>
      <c r="BA57" s="199"/>
      <c r="BB57" s="199"/>
      <c r="BC57" s="199"/>
      <c r="BD57" s="199"/>
      <c r="BE57" s="199"/>
      <c r="BF57" s="199"/>
      <c r="BG57" s="199"/>
      <c r="BH57" s="199"/>
      <c r="BI57" s="199"/>
      <c r="BJ57" s="199"/>
      <c r="BK57" s="199"/>
      <c r="BL57" s="199"/>
      <c r="BM57" s="199"/>
      <c r="BN57" s="199"/>
      <c r="BO57" s="199"/>
      <c r="BP57" s="199"/>
      <c r="BQ57" s="199"/>
      <c r="BR57" s="199"/>
      <c r="BS57" s="199"/>
      <c r="BT57" s="199"/>
      <c r="BU57" s="199"/>
      <c r="BV57" s="199"/>
      <c r="BW57" s="199"/>
      <c r="BX57" s="199"/>
      <c r="BY57" s="199"/>
      <c r="BZ57" s="199"/>
      <c r="CA57" s="199"/>
      <c r="CB57" s="199"/>
      <c r="CC57" s="199"/>
      <c r="CD57" s="199"/>
      <c r="CE57" s="199"/>
      <c r="CF57" s="199"/>
      <c r="CG57" s="199"/>
      <c r="CH57" s="199"/>
      <c r="CI57" s="199"/>
      <c r="CJ57" s="199"/>
      <c r="CK57" s="199"/>
      <c r="CL57" s="199"/>
      <c r="CM57" s="199"/>
      <c r="CN57" s="199"/>
      <c r="CO57" s="199"/>
      <c r="CP57" s="199"/>
      <c r="CQ57" s="199"/>
      <c r="CR57" s="199"/>
      <c r="CS57" s="199"/>
      <c r="CT57" s="199"/>
      <c r="CU57" s="199"/>
      <c r="CV57" s="199"/>
      <c r="CW57" s="199"/>
      <c r="CX57" s="4"/>
    </row>
    <row r="58" spans="1:102" ht="29.25" customHeight="1">
      <c r="A58" s="197" t="s">
        <v>116</v>
      </c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 t="s">
        <v>117</v>
      </c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 t="s">
        <v>118</v>
      </c>
      <c r="AX58" s="197"/>
      <c r="AY58" s="197"/>
      <c r="AZ58" s="197"/>
      <c r="BA58" s="197"/>
      <c r="BB58" s="197"/>
      <c r="BC58" s="197"/>
      <c r="BD58" s="197"/>
      <c r="BE58" s="197"/>
      <c r="BF58" s="197"/>
      <c r="BG58" s="197"/>
      <c r="BH58" s="197"/>
      <c r="BI58" s="197"/>
      <c r="BJ58" s="197"/>
      <c r="BK58" s="197"/>
      <c r="BL58" s="197"/>
      <c r="BM58" s="197"/>
      <c r="BN58" s="197"/>
      <c r="BO58" s="197"/>
      <c r="BP58" s="197"/>
      <c r="BQ58" s="197"/>
      <c r="BR58" s="197"/>
      <c r="BS58" s="197"/>
      <c r="BT58" s="197"/>
      <c r="BU58" s="197"/>
      <c r="BV58" s="197"/>
      <c r="BW58" s="197"/>
      <c r="BX58" s="197" t="s">
        <v>119</v>
      </c>
      <c r="BY58" s="197"/>
      <c r="BZ58" s="197"/>
      <c r="CA58" s="197"/>
      <c r="CB58" s="197"/>
      <c r="CC58" s="197"/>
      <c r="CD58" s="197"/>
      <c r="CE58" s="197"/>
      <c r="CF58" s="197"/>
      <c r="CG58" s="197"/>
      <c r="CH58" s="197"/>
      <c r="CI58" s="197"/>
      <c r="CJ58" s="197"/>
      <c r="CK58" s="197"/>
      <c r="CL58" s="197"/>
      <c r="CM58" s="197"/>
      <c r="CN58" s="197"/>
      <c r="CO58" s="197"/>
      <c r="CP58" s="197"/>
      <c r="CQ58" s="197"/>
      <c r="CR58" s="197"/>
      <c r="CS58" s="197"/>
      <c r="CT58" s="197"/>
      <c r="CU58" s="197"/>
      <c r="CV58" s="197"/>
      <c r="CW58" s="197"/>
      <c r="CX58" s="197"/>
    </row>
    <row r="59" spans="1:102" ht="29.25" customHeight="1">
      <c r="A59" s="197"/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 t="s">
        <v>109</v>
      </c>
      <c r="W59" s="197"/>
      <c r="X59" s="197"/>
      <c r="Y59" s="197"/>
      <c r="Z59" s="197"/>
      <c r="AA59" s="197"/>
      <c r="AB59" s="197"/>
      <c r="AC59" s="197"/>
      <c r="AD59" s="197"/>
      <c r="AE59" s="197" t="s">
        <v>110</v>
      </c>
      <c r="AF59" s="197"/>
      <c r="AG59" s="197"/>
      <c r="AH59" s="197"/>
      <c r="AI59" s="197"/>
      <c r="AJ59" s="197"/>
      <c r="AK59" s="197"/>
      <c r="AL59" s="197"/>
      <c r="AM59" s="197"/>
      <c r="AN59" s="197" t="s">
        <v>120</v>
      </c>
      <c r="AO59" s="197"/>
      <c r="AP59" s="197"/>
      <c r="AQ59" s="197"/>
      <c r="AR59" s="197"/>
      <c r="AS59" s="197"/>
      <c r="AT59" s="197"/>
      <c r="AU59" s="197"/>
      <c r="AV59" s="197"/>
      <c r="AW59" s="197" t="s">
        <v>109</v>
      </c>
      <c r="AX59" s="197"/>
      <c r="AY59" s="197"/>
      <c r="AZ59" s="197"/>
      <c r="BA59" s="197"/>
      <c r="BB59" s="197"/>
      <c r="BC59" s="197"/>
      <c r="BD59" s="197"/>
      <c r="BE59" s="197"/>
      <c r="BF59" s="197" t="s">
        <v>110</v>
      </c>
      <c r="BG59" s="197"/>
      <c r="BH59" s="197"/>
      <c r="BI59" s="197"/>
      <c r="BJ59" s="197"/>
      <c r="BK59" s="197"/>
      <c r="BL59" s="197"/>
      <c r="BM59" s="197"/>
      <c r="BN59" s="197"/>
      <c r="BO59" s="197" t="s">
        <v>120</v>
      </c>
      <c r="BP59" s="197"/>
      <c r="BQ59" s="197"/>
      <c r="BR59" s="197"/>
      <c r="BS59" s="197"/>
      <c r="BT59" s="197"/>
      <c r="BU59" s="197"/>
      <c r="BV59" s="197"/>
      <c r="BW59" s="197"/>
      <c r="BX59" s="197" t="s">
        <v>109</v>
      </c>
      <c r="BY59" s="197"/>
      <c r="BZ59" s="197"/>
      <c r="CA59" s="197"/>
      <c r="CB59" s="197"/>
      <c r="CC59" s="197"/>
      <c r="CD59" s="197"/>
      <c r="CE59" s="197"/>
      <c r="CF59" s="197"/>
      <c r="CG59" s="197" t="s">
        <v>110</v>
      </c>
      <c r="CH59" s="197"/>
      <c r="CI59" s="197"/>
      <c r="CJ59" s="197"/>
      <c r="CK59" s="197"/>
      <c r="CL59" s="197"/>
      <c r="CM59" s="197"/>
      <c r="CN59" s="197"/>
      <c r="CO59" s="197"/>
      <c r="CP59" s="197" t="s">
        <v>120</v>
      </c>
      <c r="CQ59" s="197"/>
      <c r="CR59" s="197"/>
      <c r="CS59" s="197"/>
      <c r="CT59" s="197"/>
      <c r="CU59" s="197"/>
      <c r="CV59" s="197"/>
      <c r="CW59" s="197"/>
      <c r="CX59" s="197"/>
    </row>
    <row r="60" spans="1:102" ht="42.75" customHeight="1">
      <c r="A60" s="193" t="s">
        <v>46</v>
      </c>
      <c r="B60" s="193"/>
      <c r="C60" s="193"/>
      <c r="D60" s="193"/>
      <c r="E60" s="193"/>
      <c r="F60" s="193"/>
      <c r="G60" s="198" t="s">
        <v>160</v>
      </c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5">
        <f>'[5]2014_ДТР'!H135</f>
        <v>123</v>
      </c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3"/>
      <c r="AV60" s="193"/>
      <c r="AW60" s="195">
        <f>'[5]Реестр 2013_2014 гг_наш'!$L$272</f>
        <v>1321</v>
      </c>
      <c r="AX60" s="193"/>
      <c r="AY60" s="193"/>
      <c r="AZ60" s="193"/>
      <c r="BA60" s="193"/>
      <c r="BB60" s="193"/>
      <c r="BC60" s="193"/>
      <c r="BD60" s="193"/>
      <c r="BE60" s="193"/>
      <c r="BF60" s="193"/>
      <c r="BG60" s="193"/>
      <c r="BH60" s="193"/>
      <c r="BI60" s="193"/>
      <c r="BJ60" s="193"/>
      <c r="BK60" s="193"/>
      <c r="BL60" s="193"/>
      <c r="BM60" s="193"/>
      <c r="BN60" s="193"/>
      <c r="BO60" s="193"/>
      <c r="BP60" s="193"/>
      <c r="BQ60" s="193"/>
      <c r="BR60" s="193"/>
      <c r="BS60" s="193"/>
      <c r="BT60" s="193"/>
      <c r="BU60" s="193"/>
      <c r="BV60" s="193"/>
      <c r="BW60" s="193"/>
      <c r="BX60" s="196">
        <f>'[5]Реестр 2013_2014 гг_наш'!Q272/1000</f>
        <v>69.69767999999993</v>
      </c>
      <c r="BY60" s="196"/>
      <c r="BZ60" s="196"/>
      <c r="CA60" s="196"/>
      <c r="CB60" s="196"/>
      <c r="CC60" s="196"/>
      <c r="CD60" s="196"/>
      <c r="CE60" s="196"/>
      <c r="CF60" s="196"/>
      <c r="CG60" s="196"/>
      <c r="CH60" s="196"/>
      <c r="CI60" s="196"/>
      <c r="CJ60" s="196"/>
      <c r="CK60" s="196"/>
      <c r="CL60" s="196"/>
      <c r="CM60" s="196"/>
      <c r="CN60" s="196"/>
      <c r="CO60" s="196"/>
      <c r="CP60" s="193"/>
      <c r="CQ60" s="193"/>
      <c r="CR60" s="193"/>
      <c r="CS60" s="193"/>
      <c r="CT60" s="193"/>
      <c r="CU60" s="193"/>
      <c r="CV60" s="193"/>
      <c r="CW60" s="193"/>
      <c r="CX60" s="193"/>
    </row>
    <row r="61" spans="1:102" ht="42.75" customHeight="1">
      <c r="A61" s="193"/>
      <c r="B61" s="193"/>
      <c r="C61" s="193"/>
      <c r="D61" s="193"/>
      <c r="E61" s="193"/>
      <c r="F61" s="193"/>
      <c r="G61" s="194" t="s">
        <v>122</v>
      </c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193"/>
      <c r="BE61" s="193"/>
      <c r="BF61" s="193"/>
      <c r="BG61" s="193"/>
      <c r="BH61" s="193"/>
      <c r="BI61" s="193"/>
      <c r="BJ61" s="193"/>
      <c r="BK61" s="193"/>
      <c r="BL61" s="193"/>
      <c r="BM61" s="193"/>
      <c r="BN61" s="193"/>
      <c r="BO61" s="193"/>
      <c r="BP61" s="193"/>
      <c r="BQ61" s="193"/>
      <c r="BR61" s="193"/>
      <c r="BS61" s="193"/>
      <c r="BT61" s="193"/>
      <c r="BU61" s="193"/>
      <c r="BV61" s="193"/>
      <c r="BW61" s="193"/>
      <c r="BX61" s="196"/>
      <c r="BY61" s="196"/>
      <c r="BZ61" s="196"/>
      <c r="CA61" s="196"/>
      <c r="CB61" s="196"/>
      <c r="CC61" s="196"/>
      <c r="CD61" s="196"/>
      <c r="CE61" s="196"/>
      <c r="CF61" s="196"/>
      <c r="CG61" s="196"/>
      <c r="CH61" s="196"/>
      <c r="CI61" s="196"/>
      <c r="CJ61" s="196"/>
      <c r="CK61" s="196"/>
      <c r="CL61" s="196"/>
      <c r="CM61" s="196"/>
      <c r="CN61" s="196"/>
      <c r="CO61" s="196"/>
      <c r="CP61" s="193"/>
      <c r="CQ61" s="193"/>
      <c r="CR61" s="193"/>
      <c r="CS61" s="193"/>
      <c r="CT61" s="193"/>
      <c r="CU61" s="193"/>
      <c r="CV61" s="193"/>
      <c r="CW61" s="193"/>
      <c r="CX61" s="193"/>
    </row>
    <row r="62" spans="1:102" ht="42.75" customHeight="1">
      <c r="A62" s="193"/>
      <c r="B62" s="193"/>
      <c r="C62" s="193"/>
      <c r="D62" s="193"/>
      <c r="E62" s="193"/>
      <c r="F62" s="193"/>
      <c r="G62" s="194" t="s">
        <v>123</v>
      </c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5">
        <f>'[5]2014_ДТР'!H9</f>
        <v>121</v>
      </c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  <c r="AM62" s="193"/>
      <c r="AN62" s="193"/>
      <c r="AO62" s="193"/>
      <c r="AP62" s="193"/>
      <c r="AQ62" s="193"/>
      <c r="AR62" s="193"/>
      <c r="AS62" s="193"/>
      <c r="AT62" s="193"/>
      <c r="AU62" s="193"/>
      <c r="AV62" s="193"/>
      <c r="AW62" s="195">
        <f>'[5]Реестр 2013_2014 гг_наш'!$L$273</f>
        <v>1296</v>
      </c>
      <c r="AX62" s="193"/>
      <c r="AY62" s="193"/>
      <c r="AZ62" s="193"/>
      <c r="BA62" s="193"/>
      <c r="BB62" s="193"/>
      <c r="BC62" s="193"/>
      <c r="BD62" s="193"/>
      <c r="BE62" s="193"/>
      <c r="BF62" s="195"/>
      <c r="BG62" s="193"/>
      <c r="BH62" s="193"/>
      <c r="BI62" s="193"/>
      <c r="BJ62" s="193"/>
      <c r="BK62" s="193"/>
      <c r="BL62" s="193"/>
      <c r="BM62" s="193"/>
      <c r="BN62" s="193"/>
      <c r="BO62" s="193"/>
      <c r="BP62" s="193"/>
      <c r="BQ62" s="193"/>
      <c r="BR62" s="193"/>
      <c r="BS62" s="193"/>
      <c r="BT62" s="193"/>
      <c r="BU62" s="193"/>
      <c r="BV62" s="193"/>
      <c r="BW62" s="193"/>
      <c r="BX62" s="196">
        <f>'[5]Реестр 2013_2014 гг_наш'!Q273/1000</f>
        <v>65.25403999999988</v>
      </c>
      <c r="BY62" s="196"/>
      <c r="BZ62" s="196"/>
      <c r="CA62" s="196"/>
      <c r="CB62" s="196"/>
      <c r="CC62" s="196"/>
      <c r="CD62" s="196"/>
      <c r="CE62" s="196"/>
      <c r="CF62" s="196"/>
      <c r="CG62" s="196"/>
      <c r="CH62" s="196"/>
      <c r="CI62" s="196"/>
      <c r="CJ62" s="196"/>
      <c r="CK62" s="196"/>
      <c r="CL62" s="196"/>
      <c r="CM62" s="196"/>
      <c r="CN62" s="196"/>
      <c r="CO62" s="196"/>
      <c r="CP62" s="193"/>
      <c r="CQ62" s="193"/>
      <c r="CR62" s="193"/>
      <c r="CS62" s="193"/>
      <c r="CT62" s="193"/>
      <c r="CU62" s="193"/>
      <c r="CV62" s="193"/>
      <c r="CW62" s="193"/>
      <c r="CX62" s="193"/>
    </row>
    <row r="63" spans="1:102" ht="42.75" customHeight="1">
      <c r="A63" s="193" t="s">
        <v>49</v>
      </c>
      <c r="B63" s="193"/>
      <c r="C63" s="193"/>
      <c r="D63" s="193"/>
      <c r="E63" s="193"/>
      <c r="F63" s="193"/>
      <c r="G63" s="198" t="s">
        <v>124</v>
      </c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5">
        <f>'[5]Реестр 2013_2014 гг_наш'!$A$275</f>
        <v>15</v>
      </c>
      <c r="W63" s="193"/>
      <c r="X63" s="193"/>
      <c r="Y63" s="193"/>
      <c r="Z63" s="193"/>
      <c r="AA63" s="193"/>
      <c r="AB63" s="193"/>
      <c r="AC63" s="193"/>
      <c r="AD63" s="193"/>
      <c r="AE63" s="195">
        <f>'[5]Реестр 2013_2014 гг_наш'!$A$276</f>
        <v>2</v>
      </c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3"/>
      <c r="AS63" s="193"/>
      <c r="AT63" s="193"/>
      <c r="AU63" s="193"/>
      <c r="AV63" s="193"/>
      <c r="AW63" s="195">
        <f>'[5]Реестр 2013_2014 гг_наш'!$L$275</f>
        <v>814.2</v>
      </c>
      <c r="AX63" s="193"/>
      <c r="AY63" s="193"/>
      <c r="AZ63" s="193"/>
      <c r="BA63" s="193"/>
      <c r="BB63" s="193"/>
      <c r="BC63" s="193"/>
      <c r="BD63" s="193"/>
      <c r="BE63" s="193"/>
      <c r="BF63" s="195">
        <f>'[5]Реестр 2013_2014 гг_наш'!$L$276</f>
        <v>277.56</v>
      </c>
      <c r="BG63" s="193"/>
      <c r="BH63" s="193"/>
      <c r="BI63" s="193"/>
      <c r="BJ63" s="193"/>
      <c r="BK63" s="193"/>
      <c r="BL63" s="193"/>
      <c r="BM63" s="193"/>
      <c r="BN63" s="193"/>
      <c r="BO63" s="193"/>
      <c r="BP63" s="193"/>
      <c r="BQ63" s="193"/>
      <c r="BR63" s="193"/>
      <c r="BS63" s="193"/>
      <c r="BT63" s="193"/>
      <c r="BU63" s="193"/>
      <c r="BV63" s="193"/>
      <c r="BW63" s="193"/>
      <c r="BX63" s="196">
        <f>'[5]Реестр 2013_2014 гг_наш'!Q275/1000</f>
        <v>858.7821000000002</v>
      </c>
      <c r="BY63" s="196"/>
      <c r="BZ63" s="196"/>
      <c r="CA63" s="196"/>
      <c r="CB63" s="196"/>
      <c r="CC63" s="196"/>
      <c r="CD63" s="196"/>
      <c r="CE63" s="196"/>
      <c r="CF63" s="196"/>
      <c r="CG63" s="196">
        <f>'[5]Реестр 2013_2014 гг_наш'!Q276/1000</f>
        <v>892.33892</v>
      </c>
      <c r="CH63" s="196"/>
      <c r="CI63" s="196"/>
      <c r="CJ63" s="196"/>
      <c r="CK63" s="196"/>
      <c r="CL63" s="196"/>
      <c r="CM63" s="196"/>
      <c r="CN63" s="196"/>
      <c r="CO63" s="196"/>
      <c r="CP63" s="193"/>
      <c r="CQ63" s="193"/>
      <c r="CR63" s="193"/>
      <c r="CS63" s="193"/>
      <c r="CT63" s="193"/>
      <c r="CU63" s="193"/>
      <c r="CV63" s="193"/>
      <c r="CW63" s="193"/>
      <c r="CX63" s="193"/>
    </row>
    <row r="64" spans="1:102" ht="42.75" customHeight="1">
      <c r="A64" s="193"/>
      <c r="B64" s="193"/>
      <c r="C64" s="193"/>
      <c r="D64" s="193"/>
      <c r="E64" s="193"/>
      <c r="F64" s="193"/>
      <c r="G64" s="194" t="s">
        <v>122</v>
      </c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193"/>
      <c r="AR64" s="193"/>
      <c r="AS64" s="193"/>
      <c r="AT64" s="193"/>
      <c r="AU64" s="193"/>
      <c r="AV64" s="193"/>
      <c r="AW64" s="195"/>
      <c r="AX64" s="193"/>
      <c r="AY64" s="193"/>
      <c r="AZ64" s="193"/>
      <c r="BA64" s="193"/>
      <c r="BB64" s="193"/>
      <c r="BC64" s="193"/>
      <c r="BD64" s="193"/>
      <c r="BE64" s="193"/>
      <c r="BF64" s="193"/>
      <c r="BG64" s="193"/>
      <c r="BH64" s="193"/>
      <c r="BI64" s="193"/>
      <c r="BJ64" s="193"/>
      <c r="BK64" s="193"/>
      <c r="BL64" s="193"/>
      <c r="BM64" s="193"/>
      <c r="BN64" s="193"/>
      <c r="BO64" s="193"/>
      <c r="BP64" s="193"/>
      <c r="BQ64" s="193"/>
      <c r="BR64" s="193"/>
      <c r="BS64" s="193"/>
      <c r="BT64" s="193"/>
      <c r="BU64" s="193"/>
      <c r="BV64" s="193"/>
      <c r="BW64" s="193"/>
      <c r="BX64" s="196"/>
      <c r="BY64" s="196"/>
      <c r="BZ64" s="196"/>
      <c r="CA64" s="196"/>
      <c r="CB64" s="196"/>
      <c r="CC64" s="196"/>
      <c r="CD64" s="196"/>
      <c r="CE64" s="196"/>
      <c r="CF64" s="196"/>
      <c r="CG64" s="196"/>
      <c r="CH64" s="196"/>
      <c r="CI64" s="196"/>
      <c r="CJ64" s="196"/>
      <c r="CK64" s="196"/>
      <c r="CL64" s="196"/>
      <c r="CM64" s="196"/>
      <c r="CN64" s="196"/>
      <c r="CO64" s="196"/>
      <c r="CP64" s="193"/>
      <c r="CQ64" s="193"/>
      <c r="CR64" s="193"/>
      <c r="CS64" s="193"/>
      <c r="CT64" s="193"/>
      <c r="CU64" s="193"/>
      <c r="CV64" s="193"/>
      <c r="CW64" s="193"/>
      <c r="CX64" s="193"/>
    </row>
    <row r="65" spans="1:102" ht="42.75" customHeight="1">
      <c r="A65" s="193"/>
      <c r="B65" s="193"/>
      <c r="C65" s="193"/>
      <c r="D65" s="193"/>
      <c r="E65" s="193"/>
      <c r="F65" s="193"/>
      <c r="G65" s="194" t="s">
        <v>125</v>
      </c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3" t="s">
        <v>148</v>
      </c>
      <c r="W65" s="193"/>
      <c r="X65" s="193"/>
      <c r="Y65" s="193"/>
      <c r="Z65" s="193"/>
      <c r="AA65" s="193"/>
      <c r="AB65" s="193"/>
      <c r="AC65" s="193"/>
      <c r="AD65" s="193"/>
      <c r="AE65" s="193" t="s">
        <v>148</v>
      </c>
      <c r="AF65" s="193"/>
      <c r="AG65" s="193"/>
      <c r="AH65" s="193"/>
      <c r="AI65" s="193"/>
      <c r="AJ65" s="193"/>
      <c r="AK65" s="193"/>
      <c r="AL65" s="193"/>
      <c r="AM65" s="193"/>
      <c r="AN65" s="193" t="s">
        <v>148</v>
      </c>
      <c r="AO65" s="193"/>
      <c r="AP65" s="193"/>
      <c r="AQ65" s="193"/>
      <c r="AR65" s="193"/>
      <c r="AS65" s="193"/>
      <c r="AT65" s="193"/>
      <c r="AU65" s="193"/>
      <c r="AV65" s="193"/>
      <c r="AW65" s="193" t="s">
        <v>148</v>
      </c>
      <c r="AX65" s="193"/>
      <c r="AY65" s="193"/>
      <c r="AZ65" s="193"/>
      <c r="BA65" s="193"/>
      <c r="BB65" s="193"/>
      <c r="BC65" s="193"/>
      <c r="BD65" s="193"/>
      <c r="BE65" s="193"/>
      <c r="BF65" s="193" t="s">
        <v>148</v>
      </c>
      <c r="BG65" s="193"/>
      <c r="BH65" s="193"/>
      <c r="BI65" s="193"/>
      <c r="BJ65" s="193"/>
      <c r="BK65" s="193"/>
      <c r="BL65" s="193"/>
      <c r="BM65" s="193"/>
      <c r="BN65" s="193"/>
      <c r="BO65" s="193" t="s">
        <v>148</v>
      </c>
      <c r="BP65" s="193"/>
      <c r="BQ65" s="193"/>
      <c r="BR65" s="193"/>
      <c r="BS65" s="193"/>
      <c r="BT65" s="193"/>
      <c r="BU65" s="193"/>
      <c r="BV65" s="193"/>
      <c r="BW65" s="193"/>
      <c r="BX65" s="196" t="s">
        <v>148</v>
      </c>
      <c r="BY65" s="196"/>
      <c r="BZ65" s="196"/>
      <c r="CA65" s="196"/>
      <c r="CB65" s="196"/>
      <c r="CC65" s="196"/>
      <c r="CD65" s="196"/>
      <c r="CE65" s="196"/>
      <c r="CF65" s="196"/>
      <c r="CG65" s="196" t="s">
        <v>148</v>
      </c>
      <c r="CH65" s="196"/>
      <c r="CI65" s="196"/>
      <c r="CJ65" s="196"/>
      <c r="CK65" s="196"/>
      <c r="CL65" s="196"/>
      <c r="CM65" s="196"/>
      <c r="CN65" s="196"/>
      <c r="CO65" s="196"/>
      <c r="CP65" s="193" t="s">
        <v>148</v>
      </c>
      <c r="CQ65" s="193"/>
      <c r="CR65" s="193"/>
      <c r="CS65" s="193"/>
      <c r="CT65" s="193"/>
      <c r="CU65" s="193"/>
      <c r="CV65" s="193"/>
      <c r="CW65" s="193"/>
      <c r="CX65" s="193"/>
    </row>
    <row r="66" spans="1:102" ht="42.75" customHeight="1">
      <c r="A66" s="193" t="s">
        <v>51</v>
      </c>
      <c r="B66" s="193"/>
      <c r="C66" s="193"/>
      <c r="D66" s="193"/>
      <c r="E66" s="193"/>
      <c r="F66" s="193"/>
      <c r="G66" s="198" t="s">
        <v>126</v>
      </c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5">
        <f>'[5]Реестр 2013_2014 гг_наш'!$A$278</f>
        <v>5</v>
      </c>
      <c r="W66" s="193"/>
      <c r="X66" s="193"/>
      <c r="Y66" s="193"/>
      <c r="Z66" s="193"/>
      <c r="AA66" s="193"/>
      <c r="AB66" s="193"/>
      <c r="AC66" s="193"/>
      <c r="AD66" s="193"/>
      <c r="AE66" s="195">
        <f>'[5]Реестр 2013_2014 гг_наш'!$A$279</f>
        <v>1</v>
      </c>
      <c r="AF66" s="193"/>
      <c r="AG66" s="193"/>
      <c r="AH66" s="193"/>
      <c r="AI66" s="193"/>
      <c r="AJ66" s="193"/>
      <c r="AK66" s="193"/>
      <c r="AL66" s="193"/>
      <c r="AM66" s="193"/>
      <c r="AN66" s="193"/>
      <c r="AO66" s="193"/>
      <c r="AP66" s="193"/>
      <c r="AQ66" s="193"/>
      <c r="AR66" s="193"/>
      <c r="AS66" s="193"/>
      <c r="AT66" s="193"/>
      <c r="AU66" s="193"/>
      <c r="AV66" s="193"/>
      <c r="AW66" s="195">
        <f>'[5]Реестр 2013_2014 гг_наш'!$L$278</f>
        <v>1322.5</v>
      </c>
      <c r="AX66" s="193"/>
      <c r="AY66" s="193"/>
      <c r="AZ66" s="193"/>
      <c r="BA66" s="193"/>
      <c r="BB66" s="193"/>
      <c r="BC66" s="193"/>
      <c r="BD66" s="193"/>
      <c r="BE66" s="193"/>
      <c r="BF66" s="195">
        <f>'[5]Реестр 2013_2014 гг_наш'!$L$279</f>
        <v>449</v>
      </c>
      <c r="BG66" s="193"/>
      <c r="BH66" s="193"/>
      <c r="BI66" s="193"/>
      <c r="BJ66" s="193"/>
      <c r="BK66" s="193"/>
      <c r="BL66" s="193"/>
      <c r="BM66" s="193"/>
      <c r="BN66" s="193"/>
      <c r="BO66" s="193"/>
      <c r="BP66" s="193"/>
      <c r="BQ66" s="193"/>
      <c r="BR66" s="193"/>
      <c r="BS66" s="193"/>
      <c r="BT66" s="193"/>
      <c r="BU66" s="193"/>
      <c r="BV66" s="193"/>
      <c r="BW66" s="193"/>
      <c r="BX66" s="196">
        <f>'[5]Реестр 2013_2014 гг_наш'!Q278/1000</f>
        <v>847.27626</v>
      </c>
      <c r="BY66" s="196"/>
      <c r="BZ66" s="196"/>
      <c r="CA66" s="196"/>
      <c r="CB66" s="196"/>
      <c r="CC66" s="196"/>
      <c r="CD66" s="196"/>
      <c r="CE66" s="196"/>
      <c r="CF66" s="196"/>
      <c r="CG66" s="196">
        <f>'[5]Реестр 2013_2014 гг_наш'!Q279/1000</f>
        <v>699.542</v>
      </c>
      <c r="CH66" s="196"/>
      <c r="CI66" s="196"/>
      <c r="CJ66" s="196"/>
      <c r="CK66" s="196"/>
      <c r="CL66" s="196"/>
      <c r="CM66" s="196"/>
      <c r="CN66" s="196"/>
      <c r="CO66" s="196"/>
      <c r="CP66" s="193"/>
      <c r="CQ66" s="193"/>
      <c r="CR66" s="193"/>
      <c r="CS66" s="193"/>
      <c r="CT66" s="193"/>
      <c r="CU66" s="193"/>
      <c r="CV66" s="193"/>
      <c r="CW66" s="193"/>
      <c r="CX66" s="193"/>
    </row>
    <row r="67" spans="1:102" ht="19.5" customHeight="1">
      <c r="A67" s="193"/>
      <c r="B67" s="193"/>
      <c r="C67" s="193"/>
      <c r="D67" s="193"/>
      <c r="E67" s="193"/>
      <c r="F67" s="193"/>
      <c r="G67" s="194" t="s">
        <v>122</v>
      </c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  <c r="AM67" s="193"/>
      <c r="AN67" s="193"/>
      <c r="AO67" s="193"/>
      <c r="AP67" s="193"/>
      <c r="AQ67" s="193"/>
      <c r="AR67" s="193"/>
      <c r="AS67" s="193"/>
      <c r="AT67" s="193"/>
      <c r="AU67" s="193"/>
      <c r="AV67" s="193"/>
      <c r="AW67" s="193"/>
      <c r="AX67" s="193"/>
      <c r="AY67" s="193"/>
      <c r="AZ67" s="193"/>
      <c r="BA67" s="193"/>
      <c r="BB67" s="193"/>
      <c r="BC67" s="193"/>
      <c r="BD67" s="193"/>
      <c r="BE67" s="193"/>
      <c r="BF67" s="193"/>
      <c r="BG67" s="193"/>
      <c r="BH67" s="193"/>
      <c r="BI67" s="193"/>
      <c r="BJ67" s="193"/>
      <c r="BK67" s="193"/>
      <c r="BL67" s="193"/>
      <c r="BM67" s="193"/>
      <c r="BN67" s="193"/>
      <c r="BO67" s="193"/>
      <c r="BP67" s="193"/>
      <c r="BQ67" s="193"/>
      <c r="BR67" s="193"/>
      <c r="BS67" s="193"/>
      <c r="BT67" s="193"/>
      <c r="BU67" s="193"/>
      <c r="BV67" s="193"/>
      <c r="BW67" s="193"/>
      <c r="BX67" s="196"/>
      <c r="BY67" s="196"/>
      <c r="BZ67" s="196"/>
      <c r="CA67" s="196"/>
      <c r="CB67" s="196"/>
      <c r="CC67" s="196"/>
      <c r="CD67" s="196"/>
      <c r="CE67" s="196"/>
      <c r="CF67" s="196"/>
      <c r="CG67" s="196"/>
      <c r="CH67" s="196"/>
      <c r="CI67" s="196"/>
      <c r="CJ67" s="196"/>
      <c r="CK67" s="196"/>
      <c r="CL67" s="196"/>
      <c r="CM67" s="196"/>
      <c r="CN67" s="196"/>
      <c r="CO67" s="196"/>
      <c r="CP67" s="193"/>
      <c r="CQ67" s="193"/>
      <c r="CR67" s="193"/>
      <c r="CS67" s="193"/>
      <c r="CT67" s="193"/>
      <c r="CU67" s="193"/>
      <c r="CV67" s="193"/>
      <c r="CW67" s="193"/>
      <c r="CX67" s="193"/>
    </row>
    <row r="68" spans="1:102" ht="42.75" customHeight="1">
      <c r="A68" s="193"/>
      <c r="B68" s="193"/>
      <c r="C68" s="193"/>
      <c r="D68" s="193"/>
      <c r="E68" s="193"/>
      <c r="F68" s="193"/>
      <c r="G68" s="194" t="s">
        <v>127</v>
      </c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3" t="s">
        <v>148</v>
      </c>
      <c r="W68" s="193"/>
      <c r="X68" s="193"/>
      <c r="Y68" s="193"/>
      <c r="Z68" s="193"/>
      <c r="AA68" s="193"/>
      <c r="AB68" s="193"/>
      <c r="AC68" s="193"/>
      <c r="AD68" s="193"/>
      <c r="AE68" s="193" t="s">
        <v>148</v>
      </c>
      <c r="AF68" s="193"/>
      <c r="AG68" s="193"/>
      <c r="AH68" s="193"/>
      <c r="AI68" s="193"/>
      <c r="AJ68" s="193"/>
      <c r="AK68" s="193"/>
      <c r="AL68" s="193"/>
      <c r="AM68" s="193"/>
      <c r="AN68" s="193" t="s">
        <v>148</v>
      </c>
      <c r="AO68" s="193"/>
      <c r="AP68" s="193"/>
      <c r="AQ68" s="193"/>
      <c r="AR68" s="193"/>
      <c r="AS68" s="193"/>
      <c r="AT68" s="193"/>
      <c r="AU68" s="193"/>
      <c r="AV68" s="193"/>
      <c r="AW68" s="193" t="s">
        <v>148</v>
      </c>
      <c r="AX68" s="193"/>
      <c r="AY68" s="193"/>
      <c r="AZ68" s="193"/>
      <c r="BA68" s="193"/>
      <c r="BB68" s="193"/>
      <c r="BC68" s="193"/>
      <c r="BD68" s="193"/>
      <c r="BE68" s="193"/>
      <c r="BF68" s="193" t="s">
        <v>148</v>
      </c>
      <c r="BG68" s="193"/>
      <c r="BH68" s="193"/>
      <c r="BI68" s="193"/>
      <c r="BJ68" s="193"/>
      <c r="BK68" s="193"/>
      <c r="BL68" s="193"/>
      <c r="BM68" s="193"/>
      <c r="BN68" s="193"/>
      <c r="BO68" s="193" t="s">
        <v>148</v>
      </c>
      <c r="BP68" s="193"/>
      <c r="BQ68" s="193"/>
      <c r="BR68" s="193"/>
      <c r="BS68" s="193"/>
      <c r="BT68" s="193"/>
      <c r="BU68" s="193"/>
      <c r="BV68" s="193"/>
      <c r="BW68" s="193"/>
      <c r="BX68" s="193" t="s">
        <v>148</v>
      </c>
      <c r="BY68" s="193"/>
      <c r="BZ68" s="193"/>
      <c r="CA68" s="193"/>
      <c r="CB68" s="193"/>
      <c r="CC68" s="193"/>
      <c r="CD68" s="193"/>
      <c r="CE68" s="193"/>
      <c r="CF68" s="193"/>
      <c r="CG68" s="193" t="s">
        <v>148</v>
      </c>
      <c r="CH68" s="193"/>
      <c r="CI68" s="193"/>
      <c r="CJ68" s="193"/>
      <c r="CK68" s="193"/>
      <c r="CL68" s="193"/>
      <c r="CM68" s="193"/>
      <c r="CN68" s="193"/>
      <c r="CO68" s="193"/>
      <c r="CP68" s="193" t="s">
        <v>148</v>
      </c>
      <c r="CQ68" s="193"/>
      <c r="CR68" s="193"/>
      <c r="CS68" s="193"/>
      <c r="CT68" s="193"/>
      <c r="CU68" s="193"/>
      <c r="CV68" s="193"/>
      <c r="CW68" s="193"/>
      <c r="CX68" s="193"/>
    </row>
    <row r="69" spans="1:102" ht="42.75" customHeight="1">
      <c r="A69" s="193" t="s">
        <v>57</v>
      </c>
      <c r="B69" s="193"/>
      <c r="C69" s="193"/>
      <c r="D69" s="193"/>
      <c r="E69" s="193"/>
      <c r="F69" s="193"/>
      <c r="G69" s="198" t="s">
        <v>128</v>
      </c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  <c r="AL69" s="193"/>
      <c r="AM69" s="193"/>
      <c r="AN69" s="193"/>
      <c r="AO69" s="193"/>
      <c r="AP69" s="193"/>
      <c r="AQ69" s="193"/>
      <c r="AR69" s="193"/>
      <c r="AS69" s="193"/>
      <c r="AT69" s="193"/>
      <c r="AU69" s="193"/>
      <c r="AV69" s="193"/>
      <c r="AW69" s="193"/>
      <c r="AX69" s="193"/>
      <c r="AY69" s="193"/>
      <c r="AZ69" s="193"/>
      <c r="BA69" s="193"/>
      <c r="BB69" s="193"/>
      <c r="BC69" s="193"/>
      <c r="BD69" s="193"/>
      <c r="BE69" s="193"/>
      <c r="BF69" s="193"/>
      <c r="BG69" s="193"/>
      <c r="BH69" s="193"/>
      <c r="BI69" s="193"/>
      <c r="BJ69" s="193"/>
      <c r="BK69" s="193"/>
      <c r="BL69" s="193"/>
      <c r="BM69" s="193"/>
      <c r="BN69" s="193"/>
      <c r="BO69" s="193"/>
      <c r="BP69" s="193"/>
      <c r="BQ69" s="193"/>
      <c r="BR69" s="193"/>
      <c r="BS69" s="193"/>
      <c r="BT69" s="193"/>
      <c r="BU69" s="193"/>
      <c r="BV69" s="193"/>
      <c r="BW69" s="193"/>
      <c r="BX69" s="193"/>
      <c r="BY69" s="193"/>
      <c r="BZ69" s="193"/>
      <c r="CA69" s="193"/>
      <c r="CB69" s="193"/>
      <c r="CC69" s="193"/>
      <c r="CD69" s="193"/>
      <c r="CE69" s="193"/>
      <c r="CF69" s="193"/>
      <c r="CG69" s="193"/>
      <c r="CH69" s="193"/>
      <c r="CI69" s="193"/>
      <c r="CJ69" s="193"/>
      <c r="CK69" s="193"/>
      <c r="CL69" s="193"/>
      <c r="CM69" s="193"/>
      <c r="CN69" s="193"/>
      <c r="CO69" s="193"/>
      <c r="CP69" s="193"/>
      <c r="CQ69" s="193"/>
      <c r="CR69" s="193"/>
      <c r="CS69" s="193"/>
      <c r="CT69" s="193"/>
      <c r="CU69" s="193"/>
      <c r="CV69" s="193"/>
      <c r="CW69" s="193"/>
      <c r="CX69" s="193"/>
    </row>
    <row r="70" spans="1:102" ht="21" customHeight="1">
      <c r="A70" s="193"/>
      <c r="B70" s="193"/>
      <c r="C70" s="193"/>
      <c r="D70" s="193"/>
      <c r="E70" s="193"/>
      <c r="F70" s="193"/>
      <c r="G70" s="194" t="s">
        <v>122</v>
      </c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93"/>
      <c r="AP70" s="193"/>
      <c r="AQ70" s="193"/>
      <c r="AR70" s="193"/>
      <c r="AS70" s="193"/>
      <c r="AT70" s="193"/>
      <c r="AU70" s="193"/>
      <c r="AV70" s="193"/>
      <c r="AW70" s="193"/>
      <c r="AX70" s="193"/>
      <c r="AY70" s="193"/>
      <c r="AZ70" s="193"/>
      <c r="BA70" s="193"/>
      <c r="BB70" s="193"/>
      <c r="BC70" s="193"/>
      <c r="BD70" s="193"/>
      <c r="BE70" s="193"/>
      <c r="BF70" s="193"/>
      <c r="BG70" s="193"/>
      <c r="BH70" s="193"/>
      <c r="BI70" s="193"/>
      <c r="BJ70" s="193"/>
      <c r="BK70" s="193"/>
      <c r="BL70" s="193"/>
      <c r="BM70" s="193"/>
      <c r="BN70" s="193"/>
      <c r="BO70" s="193"/>
      <c r="BP70" s="193"/>
      <c r="BQ70" s="193"/>
      <c r="BR70" s="193"/>
      <c r="BS70" s="193"/>
      <c r="BT70" s="193"/>
      <c r="BU70" s="193"/>
      <c r="BV70" s="193"/>
      <c r="BW70" s="193"/>
      <c r="BX70" s="193"/>
      <c r="BY70" s="193"/>
      <c r="BZ70" s="193"/>
      <c r="CA70" s="193"/>
      <c r="CB70" s="193"/>
      <c r="CC70" s="193"/>
      <c r="CD70" s="193"/>
      <c r="CE70" s="193"/>
      <c r="CF70" s="193"/>
      <c r="CG70" s="193"/>
      <c r="CH70" s="193"/>
      <c r="CI70" s="193"/>
      <c r="CJ70" s="193"/>
      <c r="CK70" s="193"/>
      <c r="CL70" s="193"/>
      <c r="CM70" s="193"/>
      <c r="CN70" s="193"/>
      <c r="CO70" s="193"/>
      <c r="CP70" s="193"/>
      <c r="CQ70" s="193"/>
      <c r="CR70" s="193"/>
      <c r="CS70" s="193"/>
      <c r="CT70" s="193"/>
      <c r="CU70" s="193"/>
      <c r="CV70" s="193"/>
      <c r="CW70" s="193"/>
      <c r="CX70" s="193"/>
    </row>
    <row r="71" spans="1:102" ht="42.75" customHeight="1">
      <c r="A71" s="193"/>
      <c r="B71" s="193"/>
      <c r="C71" s="193"/>
      <c r="D71" s="193"/>
      <c r="E71" s="193"/>
      <c r="F71" s="193"/>
      <c r="G71" s="194" t="s">
        <v>127</v>
      </c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3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193"/>
      <c r="AJ71" s="193"/>
      <c r="AK71" s="193"/>
      <c r="AL71" s="193"/>
      <c r="AM71" s="193"/>
      <c r="AN71" s="193"/>
      <c r="AO71" s="193"/>
      <c r="AP71" s="193"/>
      <c r="AQ71" s="193"/>
      <c r="AR71" s="193"/>
      <c r="AS71" s="193"/>
      <c r="AT71" s="193"/>
      <c r="AU71" s="193"/>
      <c r="AV71" s="193"/>
      <c r="AW71" s="193"/>
      <c r="AX71" s="193"/>
      <c r="AY71" s="193"/>
      <c r="AZ71" s="193"/>
      <c r="BA71" s="193"/>
      <c r="BB71" s="193"/>
      <c r="BC71" s="193"/>
      <c r="BD71" s="193"/>
      <c r="BE71" s="193"/>
      <c r="BF71" s="193"/>
      <c r="BG71" s="193"/>
      <c r="BH71" s="193"/>
      <c r="BI71" s="193"/>
      <c r="BJ71" s="193"/>
      <c r="BK71" s="193"/>
      <c r="BL71" s="193"/>
      <c r="BM71" s="193"/>
      <c r="BN71" s="193"/>
      <c r="BO71" s="193"/>
      <c r="BP71" s="193"/>
      <c r="BQ71" s="193"/>
      <c r="BR71" s="193"/>
      <c r="BS71" s="193"/>
      <c r="BT71" s="193"/>
      <c r="BU71" s="193"/>
      <c r="BV71" s="193"/>
      <c r="BW71" s="193"/>
      <c r="BX71" s="193"/>
      <c r="BY71" s="193"/>
      <c r="BZ71" s="193"/>
      <c r="CA71" s="193"/>
      <c r="CB71" s="193"/>
      <c r="CC71" s="193"/>
      <c r="CD71" s="193"/>
      <c r="CE71" s="193"/>
      <c r="CF71" s="193"/>
      <c r="CG71" s="193"/>
      <c r="CH71" s="193"/>
      <c r="CI71" s="193"/>
      <c r="CJ71" s="193"/>
      <c r="CK71" s="193"/>
      <c r="CL71" s="193"/>
      <c r="CM71" s="193"/>
      <c r="CN71" s="193"/>
      <c r="CO71" s="193"/>
      <c r="CP71" s="193"/>
      <c r="CQ71" s="193"/>
      <c r="CR71" s="193"/>
      <c r="CS71" s="193"/>
      <c r="CT71" s="193"/>
      <c r="CU71" s="193"/>
      <c r="CV71" s="193"/>
      <c r="CW71" s="193"/>
      <c r="CX71" s="193"/>
    </row>
    <row r="72" spans="1:102" ht="27.75" customHeight="1">
      <c r="A72" s="193" t="s">
        <v>59</v>
      </c>
      <c r="B72" s="193"/>
      <c r="C72" s="193"/>
      <c r="D72" s="193"/>
      <c r="E72" s="193"/>
      <c r="F72" s="193"/>
      <c r="G72" s="198" t="s">
        <v>129</v>
      </c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193"/>
      <c r="AJ72" s="193"/>
      <c r="AK72" s="193"/>
      <c r="AL72" s="193"/>
      <c r="AM72" s="193"/>
      <c r="AN72" s="193"/>
      <c r="AO72" s="193"/>
      <c r="AP72" s="193"/>
      <c r="AQ72" s="193"/>
      <c r="AR72" s="193"/>
      <c r="AS72" s="193"/>
      <c r="AT72" s="193"/>
      <c r="AU72" s="193"/>
      <c r="AV72" s="193"/>
      <c r="AW72" s="193"/>
      <c r="AX72" s="193"/>
      <c r="AY72" s="193"/>
      <c r="AZ72" s="193"/>
      <c r="BA72" s="193"/>
      <c r="BB72" s="193"/>
      <c r="BC72" s="193"/>
      <c r="BD72" s="193"/>
      <c r="BE72" s="193"/>
      <c r="BF72" s="193"/>
      <c r="BG72" s="193"/>
      <c r="BH72" s="193"/>
      <c r="BI72" s="193"/>
      <c r="BJ72" s="193"/>
      <c r="BK72" s="193"/>
      <c r="BL72" s="193"/>
      <c r="BM72" s="193"/>
      <c r="BN72" s="193"/>
      <c r="BO72" s="193"/>
      <c r="BP72" s="193"/>
      <c r="BQ72" s="193"/>
      <c r="BR72" s="193"/>
      <c r="BS72" s="193"/>
      <c r="BT72" s="193"/>
      <c r="BU72" s="193"/>
      <c r="BV72" s="193"/>
      <c r="BW72" s="193"/>
      <c r="BX72" s="193"/>
      <c r="BY72" s="193"/>
      <c r="BZ72" s="193"/>
      <c r="CA72" s="193"/>
      <c r="CB72" s="193"/>
      <c r="CC72" s="193"/>
      <c r="CD72" s="193"/>
      <c r="CE72" s="193"/>
      <c r="CF72" s="193"/>
      <c r="CG72" s="193"/>
      <c r="CH72" s="193"/>
      <c r="CI72" s="193"/>
      <c r="CJ72" s="193"/>
      <c r="CK72" s="193"/>
      <c r="CL72" s="193"/>
      <c r="CM72" s="193"/>
      <c r="CN72" s="193"/>
      <c r="CO72" s="193"/>
      <c r="CP72" s="193"/>
      <c r="CQ72" s="193"/>
      <c r="CR72" s="193"/>
      <c r="CS72" s="193"/>
      <c r="CT72" s="193"/>
      <c r="CU72" s="193"/>
      <c r="CV72" s="193"/>
      <c r="CW72" s="193"/>
      <c r="CX72" s="193"/>
    </row>
    <row r="73" spans="1:102" ht="18" customHeight="1">
      <c r="A73" s="193"/>
      <c r="B73" s="193"/>
      <c r="C73" s="193"/>
      <c r="D73" s="193"/>
      <c r="E73" s="193"/>
      <c r="F73" s="193"/>
      <c r="G73" s="194" t="s">
        <v>122</v>
      </c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3"/>
      <c r="AK73" s="193"/>
      <c r="AL73" s="193"/>
      <c r="AM73" s="193"/>
      <c r="AN73" s="193"/>
      <c r="AO73" s="193"/>
      <c r="AP73" s="193"/>
      <c r="AQ73" s="193"/>
      <c r="AR73" s="193"/>
      <c r="AS73" s="193"/>
      <c r="AT73" s="193"/>
      <c r="AU73" s="193"/>
      <c r="AV73" s="193"/>
      <c r="AW73" s="193"/>
      <c r="AX73" s="193"/>
      <c r="AY73" s="193"/>
      <c r="AZ73" s="193"/>
      <c r="BA73" s="193"/>
      <c r="BB73" s="193"/>
      <c r="BC73" s="193"/>
      <c r="BD73" s="193"/>
      <c r="BE73" s="193"/>
      <c r="BF73" s="193"/>
      <c r="BG73" s="193"/>
      <c r="BH73" s="193"/>
      <c r="BI73" s="193"/>
      <c r="BJ73" s="193"/>
      <c r="BK73" s="193"/>
      <c r="BL73" s="193"/>
      <c r="BM73" s="193"/>
      <c r="BN73" s="193"/>
      <c r="BO73" s="193"/>
      <c r="BP73" s="193"/>
      <c r="BQ73" s="193"/>
      <c r="BR73" s="193"/>
      <c r="BS73" s="193"/>
      <c r="BT73" s="193"/>
      <c r="BU73" s="193"/>
      <c r="BV73" s="193"/>
      <c r="BW73" s="193"/>
      <c r="BX73" s="193"/>
      <c r="BY73" s="193"/>
      <c r="BZ73" s="193"/>
      <c r="CA73" s="193"/>
      <c r="CB73" s="193"/>
      <c r="CC73" s="193"/>
      <c r="CD73" s="193"/>
      <c r="CE73" s="193"/>
      <c r="CF73" s="193"/>
      <c r="CG73" s="193"/>
      <c r="CH73" s="193"/>
      <c r="CI73" s="193"/>
      <c r="CJ73" s="193"/>
      <c r="CK73" s="193"/>
      <c r="CL73" s="193"/>
      <c r="CM73" s="193"/>
      <c r="CN73" s="193"/>
      <c r="CO73" s="193"/>
      <c r="CP73" s="193"/>
      <c r="CQ73" s="193"/>
      <c r="CR73" s="193"/>
      <c r="CS73" s="193"/>
      <c r="CT73" s="193"/>
      <c r="CU73" s="193"/>
      <c r="CV73" s="193"/>
      <c r="CW73" s="193"/>
      <c r="CX73" s="193"/>
    </row>
    <row r="74" spans="1:102" ht="42.75" customHeight="1">
      <c r="A74" s="193"/>
      <c r="B74" s="193"/>
      <c r="C74" s="193"/>
      <c r="D74" s="193"/>
      <c r="E74" s="193"/>
      <c r="F74" s="193"/>
      <c r="G74" s="194" t="s">
        <v>127</v>
      </c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3"/>
      <c r="AL74" s="193"/>
      <c r="AM74" s="193"/>
      <c r="AN74" s="193"/>
      <c r="AO74" s="193"/>
      <c r="AP74" s="193"/>
      <c r="AQ74" s="193"/>
      <c r="AR74" s="193"/>
      <c r="AS74" s="193"/>
      <c r="AT74" s="193"/>
      <c r="AU74" s="193"/>
      <c r="AV74" s="193"/>
      <c r="AW74" s="193"/>
      <c r="AX74" s="193"/>
      <c r="AY74" s="193"/>
      <c r="AZ74" s="193"/>
      <c r="BA74" s="193"/>
      <c r="BB74" s="193"/>
      <c r="BC74" s="193"/>
      <c r="BD74" s="193"/>
      <c r="BE74" s="193"/>
      <c r="BF74" s="193"/>
      <c r="BG74" s="193"/>
      <c r="BH74" s="193"/>
      <c r="BI74" s="193"/>
      <c r="BJ74" s="193"/>
      <c r="BK74" s="193"/>
      <c r="BL74" s="193"/>
      <c r="BM74" s="193"/>
      <c r="BN74" s="193"/>
      <c r="BO74" s="193"/>
      <c r="BP74" s="193"/>
      <c r="BQ74" s="193"/>
      <c r="BR74" s="193"/>
      <c r="BS74" s="193"/>
      <c r="BT74" s="193"/>
      <c r="BU74" s="193"/>
      <c r="BV74" s="193"/>
      <c r="BW74" s="193"/>
      <c r="BX74" s="193"/>
      <c r="BY74" s="193"/>
      <c r="BZ74" s="193"/>
      <c r="CA74" s="193"/>
      <c r="CB74" s="193"/>
      <c r="CC74" s="193"/>
      <c r="CD74" s="193"/>
      <c r="CE74" s="193"/>
      <c r="CF74" s="193"/>
      <c r="CG74" s="193"/>
      <c r="CH74" s="193"/>
      <c r="CI74" s="193"/>
      <c r="CJ74" s="193"/>
      <c r="CK74" s="193"/>
      <c r="CL74" s="193"/>
      <c r="CM74" s="193"/>
      <c r="CN74" s="193"/>
      <c r="CO74" s="193"/>
      <c r="CP74" s="193"/>
      <c r="CQ74" s="193"/>
      <c r="CR74" s="193"/>
      <c r="CS74" s="193"/>
      <c r="CT74" s="193"/>
      <c r="CU74" s="193"/>
      <c r="CV74" s="193"/>
      <c r="CW74" s="193"/>
      <c r="CX74" s="193"/>
    </row>
    <row r="75" spans="1:102" ht="42.75" customHeight="1">
      <c r="A75" s="193" t="s">
        <v>61</v>
      </c>
      <c r="B75" s="193"/>
      <c r="C75" s="193"/>
      <c r="D75" s="193"/>
      <c r="E75" s="193"/>
      <c r="F75" s="193"/>
      <c r="G75" s="198" t="s">
        <v>130</v>
      </c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193"/>
      <c r="AK75" s="193"/>
      <c r="AL75" s="193"/>
      <c r="AM75" s="193"/>
      <c r="AN75" s="193"/>
      <c r="AO75" s="193"/>
      <c r="AP75" s="193"/>
      <c r="AQ75" s="193"/>
      <c r="AR75" s="193"/>
      <c r="AS75" s="193"/>
      <c r="AT75" s="193"/>
      <c r="AU75" s="193"/>
      <c r="AV75" s="193"/>
      <c r="AW75" s="193"/>
      <c r="AX75" s="193"/>
      <c r="AY75" s="193"/>
      <c r="AZ75" s="193"/>
      <c r="BA75" s="193"/>
      <c r="BB75" s="193"/>
      <c r="BC75" s="193"/>
      <c r="BD75" s="193"/>
      <c r="BE75" s="193"/>
      <c r="BF75" s="193"/>
      <c r="BG75" s="193"/>
      <c r="BH75" s="193"/>
      <c r="BI75" s="193"/>
      <c r="BJ75" s="193"/>
      <c r="BK75" s="193"/>
      <c r="BL75" s="193"/>
      <c r="BM75" s="193"/>
      <c r="BN75" s="193"/>
      <c r="BO75" s="193"/>
      <c r="BP75" s="193"/>
      <c r="BQ75" s="193"/>
      <c r="BR75" s="193"/>
      <c r="BS75" s="193"/>
      <c r="BT75" s="193"/>
      <c r="BU75" s="193"/>
      <c r="BV75" s="193"/>
      <c r="BW75" s="193"/>
      <c r="BX75" s="193"/>
      <c r="BY75" s="193"/>
      <c r="BZ75" s="193"/>
      <c r="CA75" s="193"/>
      <c r="CB75" s="193"/>
      <c r="CC75" s="193"/>
      <c r="CD75" s="193"/>
      <c r="CE75" s="193"/>
      <c r="CF75" s="193"/>
      <c r="CG75" s="193"/>
      <c r="CH75" s="193"/>
      <c r="CI75" s="193"/>
      <c r="CJ75" s="193"/>
      <c r="CK75" s="193"/>
      <c r="CL75" s="193"/>
      <c r="CM75" s="193"/>
      <c r="CN75" s="193"/>
      <c r="CO75" s="193"/>
      <c r="CP75" s="193"/>
      <c r="CQ75" s="193"/>
      <c r="CR75" s="193"/>
      <c r="CS75" s="193"/>
      <c r="CT75" s="193"/>
      <c r="CU75" s="193"/>
      <c r="CV75" s="193"/>
      <c r="CW75" s="193"/>
      <c r="CX75" s="193"/>
    </row>
    <row r="77" spans="1:102" ht="25.5" customHeight="1">
      <c r="A77" s="203" t="s">
        <v>152</v>
      </c>
      <c r="B77" s="203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  <c r="W77" s="203"/>
      <c r="X77" s="203"/>
      <c r="Y77" s="203"/>
      <c r="Z77" s="203"/>
      <c r="AA77" s="203"/>
      <c r="AB77" s="203"/>
      <c r="AC77" s="203"/>
      <c r="AD77" s="203"/>
      <c r="AE77" s="203"/>
      <c r="AF77" s="203"/>
      <c r="AG77" s="203"/>
      <c r="AH77" s="203"/>
      <c r="AI77" s="203"/>
      <c r="AJ77" s="203"/>
      <c r="AK77" s="203"/>
      <c r="AL77" s="203"/>
      <c r="AM77" s="203"/>
      <c r="AN77" s="203"/>
      <c r="AO77" s="203"/>
      <c r="AP77" s="203"/>
      <c r="AQ77" s="203"/>
      <c r="AR77" s="203"/>
      <c r="AS77" s="203"/>
      <c r="AT77" s="203"/>
      <c r="AU77" s="203"/>
      <c r="AV77" s="203"/>
      <c r="AW77" s="203"/>
      <c r="AX77" s="203"/>
      <c r="AY77" s="203"/>
      <c r="AZ77" s="203"/>
      <c r="BA77" s="203"/>
      <c r="BB77" s="203"/>
      <c r="BC77" s="203"/>
      <c r="BD77" s="203"/>
      <c r="BE77" s="203"/>
      <c r="BF77" s="203"/>
      <c r="BG77" s="203"/>
      <c r="BH77" s="203"/>
      <c r="BI77" s="203"/>
      <c r="BJ77" s="203"/>
      <c r="BK77" s="203"/>
      <c r="BL77" s="203"/>
      <c r="BM77" s="203"/>
      <c r="BN77" s="203"/>
      <c r="BO77" s="203"/>
      <c r="BP77" s="203"/>
      <c r="BQ77" s="203"/>
      <c r="BR77" s="203"/>
      <c r="BS77" s="203"/>
      <c r="BT77" s="203"/>
      <c r="BU77" s="203"/>
      <c r="BV77" s="203"/>
      <c r="BW77" s="203"/>
      <c r="BX77" s="203"/>
      <c r="BY77" s="203"/>
      <c r="BZ77" s="203"/>
      <c r="CA77" s="203"/>
      <c r="CB77" s="203"/>
      <c r="CC77" s="203"/>
      <c r="CD77" s="203"/>
      <c r="CE77" s="203"/>
      <c r="CF77" s="203"/>
      <c r="CG77" s="203"/>
      <c r="CH77" s="203"/>
      <c r="CI77" s="203"/>
      <c r="CJ77" s="203"/>
      <c r="CK77" s="203"/>
      <c r="CL77" s="203"/>
      <c r="CM77" s="203"/>
      <c r="CN77" s="203"/>
      <c r="CO77" s="203"/>
      <c r="CP77" s="203"/>
      <c r="CQ77" s="203"/>
      <c r="CR77" s="203"/>
      <c r="CS77" s="203"/>
      <c r="CT77" s="203"/>
      <c r="CU77" s="203"/>
      <c r="CV77" s="203"/>
      <c r="CW77" s="203"/>
      <c r="CX77" s="203"/>
    </row>
    <row r="78" spans="1:102" ht="42.75" customHeight="1">
      <c r="A78" s="200" t="s">
        <v>158</v>
      </c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  <c r="BR78" s="200"/>
      <c r="BS78" s="200"/>
      <c r="BT78" s="200"/>
      <c r="BU78" s="200"/>
      <c r="BV78" s="200"/>
      <c r="BW78" s="200"/>
      <c r="BX78" s="200"/>
      <c r="BY78" s="200"/>
      <c r="BZ78" s="200"/>
      <c r="CA78" s="200"/>
      <c r="CB78" s="200"/>
      <c r="CC78" s="200"/>
      <c r="CD78" s="200"/>
      <c r="CE78" s="200"/>
      <c r="CF78" s="200"/>
      <c r="CG78" s="200"/>
      <c r="CH78" s="200"/>
      <c r="CI78" s="200"/>
      <c r="CJ78" s="200"/>
      <c r="CK78" s="200"/>
      <c r="CL78" s="200"/>
      <c r="CM78" s="200"/>
      <c r="CN78" s="200"/>
      <c r="CO78" s="200"/>
      <c r="CP78" s="200"/>
      <c r="CQ78" s="200"/>
      <c r="CR78" s="200"/>
      <c r="CS78" s="200"/>
      <c r="CT78" s="200"/>
      <c r="CU78" s="200"/>
      <c r="CV78" s="200"/>
      <c r="CW78" s="200"/>
      <c r="CX78" s="200"/>
    </row>
    <row r="79" spans="1:102" ht="31.5" customHeight="1">
      <c r="A79" s="200" t="s">
        <v>162</v>
      </c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  <c r="BR79" s="200"/>
      <c r="BS79" s="200"/>
      <c r="BT79" s="200"/>
      <c r="BU79" s="200"/>
      <c r="BV79" s="200"/>
      <c r="BW79" s="200"/>
      <c r="BX79" s="200"/>
      <c r="BY79" s="200"/>
      <c r="BZ79" s="200"/>
      <c r="CA79" s="200"/>
      <c r="CB79" s="200"/>
      <c r="CC79" s="200"/>
      <c r="CD79" s="200"/>
      <c r="CE79" s="200"/>
      <c r="CF79" s="200"/>
      <c r="CG79" s="200"/>
      <c r="CH79" s="200"/>
      <c r="CI79" s="200"/>
      <c r="CJ79" s="200"/>
      <c r="CK79" s="200"/>
      <c r="CL79" s="200"/>
      <c r="CM79" s="200"/>
      <c r="CN79" s="200"/>
      <c r="CO79" s="200"/>
      <c r="CP79" s="200"/>
      <c r="CQ79" s="200"/>
      <c r="CR79" s="200"/>
      <c r="CS79" s="200"/>
      <c r="CT79" s="200"/>
      <c r="CU79" s="200"/>
      <c r="CV79" s="200"/>
      <c r="CW79" s="200"/>
      <c r="CX79" s="200"/>
    </row>
    <row r="80" spans="1:102" ht="18.75">
      <c r="A80" s="199" t="s">
        <v>163</v>
      </c>
      <c r="B80" s="199"/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  <c r="AE80" s="199"/>
      <c r="AF80" s="199"/>
      <c r="AG80" s="199"/>
      <c r="AH80" s="199"/>
      <c r="AI80" s="199"/>
      <c r="AJ80" s="199"/>
      <c r="AK80" s="199"/>
      <c r="AL80" s="199"/>
      <c r="AM80" s="199"/>
      <c r="AN80" s="199"/>
      <c r="AO80" s="199"/>
      <c r="AP80" s="199"/>
      <c r="AQ80" s="199"/>
      <c r="AR80" s="199"/>
      <c r="AS80" s="199"/>
      <c r="AT80" s="199"/>
      <c r="AU80" s="199"/>
      <c r="AV80" s="199"/>
      <c r="AW80" s="199"/>
      <c r="AX80" s="199"/>
      <c r="AY80" s="199"/>
      <c r="AZ80" s="199"/>
      <c r="BA80" s="199"/>
      <c r="BB80" s="199"/>
      <c r="BC80" s="199"/>
      <c r="BD80" s="199"/>
      <c r="BE80" s="199"/>
      <c r="BF80" s="199"/>
      <c r="BG80" s="199"/>
      <c r="BH80" s="199"/>
      <c r="BI80" s="199"/>
      <c r="BJ80" s="199"/>
      <c r="BK80" s="199"/>
      <c r="BL80" s="199"/>
      <c r="BM80" s="199"/>
      <c r="BN80" s="199"/>
      <c r="BO80" s="199"/>
      <c r="BP80" s="199"/>
      <c r="BQ80" s="199"/>
      <c r="BR80" s="199"/>
      <c r="BS80" s="199"/>
      <c r="BT80" s="199"/>
      <c r="BU80" s="199"/>
      <c r="BV80" s="199"/>
      <c r="BW80" s="199"/>
      <c r="BX80" s="199"/>
      <c r="BY80" s="199"/>
      <c r="BZ80" s="199"/>
      <c r="CA80" s="199"/>
      <c r="CB80" s="199"/>
      <c r="CC80" s="199"/>
      <c r="CD80" s="199"/>
      <c r="CE80" s="199"/>
      <c r="CF80" s="199"/>
      <c r="CG80" s="199"/>
      <c r="CH80" s="199"/>
      <c r="CI80" s="199"/>
      <c r="CJ80" s="199"/>
      <c r="CK80" s="199"/>
      <c r="CL80" s="199"/>
      <c r="CM80" s="199"/>
      <c r="CN80" s="199"/>
      <c r="CO80" s="199"/>
      <c r="CP80" s="199"/>
      <c r="CQ80" s="199"/>
      <c r="CR80" s="199"/>
      <c r="CS80" s="199"/>
      <c r="CT80" s="199"/>
      <c r="CU80" s="199"/>
      <c r="CV80" s="199"/>
      <c r="CW80" s="199"/>
      <c r="CX80" s="4"/>
    </row>
    <row r="81" spans="1:102" ht="22.5" customHeight="1">
      <c r="A81" s="197" t="s">
        <v>116</v>
      </c>
      <c r="B81" s="197"/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 t="s">
        <v>117</v>
      </c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  <c r="AM81" s="197"/>
      <c r="AN81" s="197"/>
      <c r="AO81" s="197"/>
      <c r="AP81" s="197"/>
      <c r="AQ81" s="197"/>
      <c r="AR81" s="197"/>
      <c r="AS81" s="197"/>
      <c r="AT81" s="197"/>
      <c r="AU81" s="197"/>
      <c r="AV81" s="197"/>
      <c r="AW81" s="197" t="s">
        <v>118</v>
      </c>
      <c r="AX81" s="197"/>
      <c r="AY81" s="197"/>
      <c r="AZ81" s="197"/>
      <c r="BA81" s="197"/>
      <c r="BB81" s="197"/>
      <c r="BC81" s="197"/>
      <c r="BD81" s="197"/>
      <c r="BE81" s="197"/>
      <c r="BF81" s="197"/>
      <c r="BG81" s="197"/>
      <c r="BH81" s="197"/>
      <c r="BI81" s="197"/>
      <c r="BJ81" s="197"/>
      <c r="BK81" s="197"/>
      <c r="BL81" s="197"/>
      <c r="BM81" s="197"/>
      <c r="BN81" s="197"/>
      <c r="BO81" s="197"/>
      <c r="BP81" s="197"/>
      <c r="BQ81" s="197"/>
      <c r="BR81" s="197"/>
      <c r="BS81" s="197"/>
      <c r="BT81" s="197"/>
      <c r="BU81" s="197"/>
      <c r="BV81" s="197"/>
      <c r="BW81" s="197"/>
      <c r="BX81" s="197" t="s">
        <v>119</v>
      </c>
      <c r="BY81" s="197"/>
      <c r="BZ81" s="197"/>
      <c r="CA81" s="197"/>
      <c r="CB81" s="197"/>
      <c r="CC81" s="197"/>
      <c r="CD81" s="197"/>
      <c r="CE81" s="197"/>
      <c r="CF81" s="197"/>
      <c r="CG81" s="197"/>
      <c r="CH81" s="197"/>
      <c r="CI81" s="197"/>
      <c r="CJ81" s="197"/>
      <c r="CK81" s="197"/>
      <c r="CL81" s="197"/>
      <c r="CM81" s="197"/>
      <c r="CN81" s="197"/>
      <c r="CO81" s="197"/>
      <c r="CP81" s="197"/>
      <c r="CQ81" s="197"/>
      <c r="CR81" s="197"/>
      <c r="CS81" s="197"/>
      <c r="CT81" s="197"/>
      <c r="CU81" s="197"/>
      <c r="CV81" s="197"/>
      <c r="CW81" s="197"/>
      <c r="CX81" s="197"/>
    </row>
    <row r="82" spans="1:102" ht="20.25" customHeight="1">
      <c r="A82" s="197"/>
      <c r="B82" s="197"/>
      <c r="C82" s="197"/>
      <c r="D82" s="197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 t="s">
        <v>109</v>
      </c>
      <c r="W82" s="197"/>
      <c r="X82" s="197"/>
      <c r="Y82" s="197"/>
      <c r="Z82" s="197"/>
      <c r="AA82" s="197"/>
      <c r="AB82" s="197"/>
      <c r="AC82" s="197"/>
      <c r="AD82" s="197"/>
      <c r="AE82" s="197" t="s">
        <v>110</v>
      </c>
      <c r="AF82" s="197"/>
      <c r="AG82" s="197"/>
      <c r="AH82" s="197"/>
      <c r="AI82" s="197"/>
      <c r="AJ82" s="197"/>
      <c r="AK82" s="197"/>
      <c r="AL82" s="197"/>
      <c r="AM82" s="197"/>
      <c r="AN82" s="197" t="s">
        <v>120</v>
      </c>
      <c r="AO82" s="197"/>
      <c r="AP82" s="197"/>
      <c r="AQ82" s="197"/>
      <c r="AR82" s="197"/>
      <c r="AS82" s="197"/>
      <c r="AT82" s="197"/>
      <c r="AU82" s="197"/>
      <c r="AV82" s="197"/>
      <c r="AW82" s="197" t="s">
        <v>109</v>
      </c>
      <c r="AX82" s="197"/>
      <c r="AY82" s="197"/>
      <c r="AZ82" s="197"/>
      <c r="BA82" s="197"/>
      <c r="BB82" s="197"/>
      <c r="BC82" s="197"/>
      <c r="BD82" s="197"/>
      <c r="BE82" s="197"/>
      <c r="BF82" s="197" t="s">
        <v>110</v>
      </c>
      <c r="BG82" s="197"/>
      <c r="BH82" s="197"/>
      <c r="BI82" s="197"/>
      <c r="BJ82" s="197"/>
      <c r="BK82" s="197"/>
      <c r="BL82" s="197"/>
      <c r="BM82" s="197"/>
      <c r="BN82" s="197"/>
      <c r="BO82" s="197" t="s">
        <v>120</v>
      </c>
      <c r="BP82" s="197"/>
      <c r="BQ82" s="197"/>
      <c r="BR82" s="197"/>
      <c r="BS82" s="197"/>
      <c r="BT82" s="197"/>
      <c r="BU82" s="197"/>
      <c r="BV82" s="197"/>
      <c r="BW82" s="197"/>
      <c r="BX82" s="197" t="s">
        <v>109</v>
      </c>
      <c r="BY82" s="197"/>
      <c r="BZ82" s="197"/>
      <c r="CA82" s="197"/>
      <c r="CB82" s="197"/>
      <c r="CC82" s="197"/>
      <c r="CD82" s="197"/>
      <c r="CE82" s="197"/>
      <c r="CF82" s="197"/>
      <c r="CG82" s="197" t="s">
        <v>110</v>
      </c>
      <c r="CH82" s="197"/>
      <c r="CI82" s="197"/>
      <c r="CJ82" s="197"/>
      <c r="CK82" s="197"/>
      <c r="CL82" s="197"/>
      <c r="CM82" s="197"/>
      <c r="CN82" s="197"/>
      <c r="CO82" s="197"/>
      <c r="CP82" s="197" t="s">
        <v>120</v>
      </c>
      <c r="CQ82" s="197"/>
      <c r="CR82" s="197"/>
      <c r="CS82" s="197"/>
      <c r="CT82" s="197"/>
      <c r="CU82" s="197"/>
      <c r="CV82" s="197"/>
      <c r="CW82" s="197"/>
      <c r="CX82" s="197"/>
    </row>
    <row r="83" spans="1:102" ht="27.75" customHeight="1">
      <c r="A83" s="193" t="s">
        <v>46</v>
      </c>
      <c r="B83" s="193"/>
      <c r="C83" s="193"/>
      <c r="D83" s="193"/>
      <c r="E83" s="193"/>
      <c r="F83" s="193"/>
      <c r="G83" s="198" t="s">
        <v>160</v>
      </c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5">
        <f>'[5]2015_ДТР '!H131</f>
        <v>119</v>
      </c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3"/>
      <c r="AS83" s="193"/>
      <c r="AT83" s="193"/>
      <c r="AU83" s="193"/>
      <c r="AV83" s="193"/>
      <c r="AW83" s="195">
        <f>'[5]2015_ДТР '!K131</f>
        <v>1132.5700000000002</v>
      </c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3"/>
      <c r="BQ83" s="193"/>
      <c r="BR83" s="193"/>
      <c r="BS83" s="193"/>
      <c r="BT83" s="193"/>
      <c r="BU83" s="193"/>
      <c r="BV83" s="193"/>
      <c r="BW83" s="193"/>
      <c r="BX83" s="196">
        <f>'[5]2015_ДТР '!O131/1000</f>
        <v>90.40667120799988</v>
      </c>
      <c r="BY83" s="196"/>
      <c r="BZ83" s="196"/>
      <c r="CA83" s="196"/>
      <c r="CB83" s="196"/>
      <c r="CC83" s="196"/>
      <c r="CD83" s="196"/>
      <c r="CE83" s="196"/>
      <c r="CF83" s="196"/>
      <c r="CG83" s="196"/>
      <c r="CH83" s="196"/>
      <c r="CI83" s="196"/>
      <c r="CJ83" s="196"/>
      <c r="CK83" s="196"/>
      <c r="CL83" s="196"/>
      <c r="CM83" s="196"/>
      <c r="CN83" s="196"/>
      <c r="CO83" s="196"/>
      <c r="CP83" s="193"/>
      <c r="CQ83" s="193"/>
      <c r="CR83" s="193"/>
      <c r="CS83" s="193"/>
      <c r="CT83" s="193"/>
      <c r="CU83" s="193"/>
      <c r="CV83" s="193"/>
      <c r="CW83" s="193"/>
      <c r="CX83" s="193"/>
    </row>
    <row r="84" spans="1:102" ht="15">
      <c r="A84" s="193"/>
      <c r="B84" s="193"/>
      <c r="C84" s="193"/>
      <c r="D84" s="193"/>
      <c r="E84" s="193"/>
      <c r="F84" s="193"/>
      <c r="G84" s="194" t="s">
        <v>122</v>
      </c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93"/>
      <c r="AN84" s="193"/>
      <c r="AO84" s="193"/>
      <c r="AP84" s="193"/>
      <c r="AQ84" s="193"/>
      <c r="AR84" s="193"/>
      <c r="AS84" s="193"/>
      <c r="AT84" s="193"/>
      <c r="AU84" s="193"/>
      <c r="AV84" s="193"/>
      <c r="AW84" s="193"/>
      <c r="AX84" s="193"/>
      <c r="AY84" s="193"/>
      <c r="AZ84" s="193"/>
      <c r="BA84" s="193"/>
      <c r="BB84" s="193"/>
      <c r="BC84" s="193"/>
      <c r="BD84" s="193"/>
      <c r="BE84" s="193"/>
      <c r="BF84" s="193"/>
      <c r="BG84" s="193"/>
      <c r="BH84" s="193"/>
      <c r="BI84" s="193"/>
      <c r="BJ84" s="193"/>
      <c r="BK84" s="193"/>
      <c r="BL84" s="193"/>
      <c r="BM84" s="193"/>
      <c r="BN84" s="193"/>
      <c r="BO84" s="193"/>
      <c r="BP84" s="193"/>
      <c r="BQ84" s="193"/>
      <c r="BR84" s="193"/>
      <c r="BS84" s="193"/>
      <c r="BT84" s="193"/>
      <c r="BU84" s="193"/>
      <c r="BV84" s="193"/>
      <c r="BW84" s="193"/>
      <c r="BX84" s="196"/>
      <c r="BY84" s="196"/>
      <c r="BZ84" s="196"/>
      <c r="CA84" s="196"/>
      <c r="CB84" s="196"/>
      <c r="CC84" s="196"/>
      <c r="CD84" s="196"/>
      <c r="CE84" s="196"/>
      <c r="CF84" s="196"/>
      <c r="CG84" s="196"/>
      <c r="CH84" s="196"/>
      <c r="CI84" s="196"/>
      <c r="CJ84" s="196"/>
      <c r="CK84" s="196"/>
      <c r="CL84" s="196"/>
      <c r="CM84" s="196"/>
      <c r="CN84" s="196"/>
      <c r="CO84" s="196"/>
      <c r="CP84" s="193"/>
      <c r="CQ84" s="193"/>
      <c r="CR84" s="193"/>
      <c r="CS84" s="193"/>
      <c r="CT84" s="193"/>
      <c r="CU84" s="193"/>
      <c r="CV84" s="193"/>
      <c r="CW84" s="193"/>
      <c r="CX84" s="193"/>
    </row>
    <row r="85" spans="1:102" ht="15">
      <c r="A85" s="193"/>
      <c r="B85" s="193"/>
      <c r="C85" s="193"/>
      <c r="D85" s="193"/>
      <c r="E85" s="193"/>
      <c r="F85" s="193"/>
      <c r="G85" s="194" t="s">
        <v>123</v>
      </c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5">
        <f>'[5]2015_ДТР '!H9</f>
        <v>113</v>
      </c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P85" s="193"/>
      <c r="AQ85" s="193"/>
      <c r="AR85" s="193"/>
      <c r="AS85" s="193"/>
      <c r="AT85" s="193"/>
      <c r="AU85" s="193"/>
      <c r="AV85" s="193"/>
      <c r="AW85" s="195">
        <f>'[5]2015_ДТР '!K9</f>
        <v>1092.0700000000002</v>
      </c>
      <c r="AX85" s="193"/>
      <c r="AY85" s="193"/>
      <c r="AZ85" s="193"/>
      <c r="BA85" s="193"/>
      <c r="BB85" s="193"/>
      <c r="BC85" s="193"/>
      <c r="BD85" s="193"/>
      <c r="BE85" s="193"/>
      <c r="BF85" s="195"/>
      <c r="BG85" s="193"/>
      <c r="BH85" s="193"/>
      <c r="BI85" s="193"/>
      <c r="BJ85" s="193"/>
      <c r="BK85" s="193"/>
      <c r="BL85" s="193"/>
      <c r="BM85" s="193"/>
      <c r="BN85" s="193"/>
      <c r="BO85" s="193"/>
      <c r="BP85" s="193"/>
      <c r="BQ85" s="193"/>
      <c r="BR85" s="193"/>
      <c r="BS85" s="193"/>
      <c r="BT85" s="193"/>
      <c r="BU85" s="193"/>
      <c r="BV85" s="193"/>
      <c r="BW85" s="193"/>
      <c r="BX85" s="196">
        <f>'[5]2015_ДТР '!O9/1000</f>
        <v>59.194699999999884</v>
      </c>
      <c r="BY85" s="196"/>
      <c r="BZ85" s="196"/>
      <c r="CA85" s="196"/>
      <c r="CB85" s="196"/>
      <c r="CC85" s="196"/>
      <c r="CD85" s="196"/>
      <c r="CE85" s="196"/>
      <c r="CF85" s="196"/>
      <c r="CG85" s="196"/>
      <c r="CH85" s="196"/>
      <c r="CI85" s="196"/>
      <c r="CJ85" s="196"/>
      <c r="CK85" s="196"/>
      <c r="CL85" s="196"/>
      <c r="CM85" s="196"/>
      <c r="CN85" s="196"/>
      <c r="CO85" s="196"/>
      <c r="CP85" s="193"/>
      <c r="CQ85" s="193"/>
      <c r="CR85" s="193"/>
      <c r="CS85" s="193"/>
      <c r="CT85" s="193"/>
      <c r="CU85" s="193"/>
      <c r="CV85" s="193"/>
      <c r="CW85" s="193"/>
      <c r="CX85" s="193"/>
    </row>
    <row r="86" spans="1:102" ht="27.75" customHeight="1">
      <c r="A86" s="193" t="s">
        <v>49</v>
      </c>
      <c r="B86" s="193"/>
      <c r="C86" s="193"/>
      <c r="D86" s="193"/>
      <c r="E86" s="193"/>
      <c r="F86" s="193"/>
      <c r="G86" s="198" t="s">
        <v>124</v>
      </c>
      <c r="H86" s="198"/>
      <c r="I86" s="198"/>
      <c r="J86" s="198"/>
      <c r="K86" s="198"/>
      <c r="L86" s="198"/>
      <c r="M86" s="198"/>
      <c r="N86" s="198"/>
      <c r="O86" s="198"/>
      <c r="P86" s="198"/>
      <c r="Q86" s="198"/>
      <c r="R86" s="198"/>
      <c r="S86" s="198"/>
      <c r="T86" s="198"/>
      <c r="U86" s="198"/>
      <c r="V86" s="195">
        <f>'[5]2015_ДТР '!H133</f>
        <v>10</v>
      </c>
      <c r="W86" s="193"/>
      <c r="X86" s="193"/>
      <c r="Y86" s="193"/>
      <c r="Z86" s="193"/>
      <c r="AA86" s="193"/>
      <c r="AB86" s="193"/>
      <c r="AC86" s="193"/>
      <c r="AD86" s="193"/>
      <c r="AE86" s="195"/>
      <c r="AF86" s="193"/>
      <c r="AG86" s="193"/>
      <c r="AH86" s="193"/>
      <c r="AI86" s="193"/>
      <c r="AJ86" s="193"/>
      <c r="AK86" s="193"/>
      <c r="AL86" s="193"/>
      <c r="AM86" s="193"/>
      <c r="AN86" s="193"/>
      <c r="AO86" s="193"/>
      <c r="AP86" s="193"/>
      <c r="AQ86" s="193"/>
      <c r="AR86" s="193"/>
      <c r="AS86" s="193"/>
      <c r="AT86" s="193"/>
      <c r="AU86" s="193"/>
      <c r="AV86" s="193"/>
      <c r="AW86" s="195">
        <f>'[5]2015_ДТР '!K133</f>
        <v>697</v>
      </c>
      <c r="AX86" s="193"/>
      <c r="AY86" s="193"/>
      <c r="AZ86" s="193"/>
      <c r="BA86" s="193"/>
      <c r="BB86" s="193"/>
      <c r="BC86" s="193"/>
      <c r="BD86" s="193"/>
      <c r="BE86" s="193"/>
      <c r="BF86" s="195"/>
      <c r="BG86" s="193"/>
      <c r="BH86" s="193"/>
      <c r="BI86" s="193"/>
      <c r="BJ86" s="193"/>
      <c r="BK86" s="193"/>
      <c r="BL86" s="193"/>
      <c r="BM86" s="193"/>
      <c r="BN86" s="193"/>
      <c r="BO86" s="193"/>
      <c r="BP86" s="193"/>
      <c r="BQ86" s="193"/>
      <c r="BR86" s="193"/>
      <c r="BS86" s="193"/>
      <c r="BT86" s="193"/>
      <c r="BU86" s="193"/>
      <c r="BV86" s="193"/>
      <c r="BW86" s="193"/>
      <c r="BX86" s="196">
        <f>'[5]2015_ДТР '!O133/1000</f>
        <v>450.0280160505</v>
      </c>
      <c r="BY86" s="196"/>
      <c r="BZ86" s="196"/>
      <c r="CA86" s="196"/>
      <c r="CB86" s="196"/>
      <c r="CC86" s="196"/>
      <c r="CD86" s="196"/>
      <c r="CE86" s="196"/>
      <c r="CF86" s="196"/>
      <c r="CG86" s="196"/>
      <c r="CH86" s="196"/>
      <c r="CI86" s="196"/>
      <c r="CJ86" s="196"/>
      <c r="CK86" s="196"/>
      <c r="CL86" s="196"/>
      <c r="CM86" s="196"/>
      <c r="CN86" s="196"/>
      <c r="CO86" s="196"/>
      <c r="CP86" s="193"/>
      <c r="CQ86" s="193"/>
      <c r="CR86" s="193"/>
      <c r="CS86" s="193"/>
      <c r="CT86" s="193"/>
      <c r="CU86" s="193"/>
      <c r="CV86" s="193"/>
      <c r="CW86" s="193"/>
      <c r="CX86" s="193"/>
    </row>
    <row r="87" spans="1:102" ht="15">
      <c r="A87" s="193"/>
      <c r="B87" s="193"/>
      <c r="C87" s="193"/>
      <c r="D87" s="193"/>
      <c r="E87" s="193"/>
      <c r="F87" s="193"/>
      <c r="G87" s="194" t="s">
        <v>122</v>
      </c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  <c r="AL87" s="193"/>
      <c r="AM87" s="193"/>
      <c r="AN87" s="193"/>
      <c r="AO87" s="193"/>
      <c r="AP87" s="193"/>
      <c r="AQ87" s="193"/>
      <c r="AR87" s="193"/>
      <c r="AS87" s="193"/>
      <c r="AT87" s="193"/>
      <c r="AU87" s="193"/>
      <c r="AV87" s="193"/>
      <c r="AW87" s="195"/>
      <c r="AX87" s="193"/>
      <c r="AY87" s="193"/>
      <c r="AZ87" s="193"/>
      <c r="BA87" s="193"/>
      <c r="BB87" s="193"/>
      <c r="BC87" s="193"/>
      <c r="BD87" s="193"/>
      <c r="BE87" s="193"/>
      <c r="BF87" s="193"/>
      <c r="BG87" s="193"/>
      <c r="BH87" s="193"/>
      <c r="BI87" s="193"/>
      <c r="BJ87" s="193"/>
      <c r="BK87" s="193"/>
      <c r="BL87" s="193"/>
      <c r="BM87" s="193"/>
      <c r="BN87" s="193"/>
      <c r="BO87" s="193"/>
      <c r="BP87" s="193"/>
      <c r="BQ87" s="193"/>
      <c r="BR87" s="193"/>
      <c r="BS87" s="193"/>
      <c r="BT87" s="193"/>
      <c r="BU87" s="193"/>
      <c r="BV87" s="193"/>
      <c r="BW87" s="193"/>
      <c r="BX87" s="196"/>
      <c r="BY87" s="196"/>
      <c r="BZ87" s="196"/>
      <c r="CA87" s="196"/>
      <c r="CB87" s="196"/>
      <c r="CC87" s="196"/>
      <c r="CD87" s="196"/>
      <c r="CE87" s="196"/>
      <c r="CF87" s="196"/>
      <c r="CG87" s="196"/>
      <c r="CH87" s="196"/>
      <c r="CI87" s="196"/>
      <c r="CJ87" s="196"/>
      <c r="CK87" s="196"/>
      <c r="CL87" s="196"/>
      <c r="CM87" s="196"/>
      <c r="CN87" s="196"/>
      <c r="CO87" s="196"/>
      <c r="CP87" s="193"/>
      <c r="CQ87" s="193"/>
      <c r="CR87" s="193"/>
      <c r="CS87" s="193"/>
      <c r="CT87" s="193"/>
      <c r="CU87" s="193"/>
      <c r="CV87" s="193"/>
      <c r="CW87" s="193"/>
      <c r="CX87" s="193"/>
    </row>
    <row r="88" spans="1:102" ht="15">
      <c r="A88" s="193"/>
      <c r="B88" s="193"/>
      <c r="C88" s="193"/>
      <c r="D88" s="193"/>
      <c r="E88" s="193"/>
      <c r="F88" s="193"/>
      <c r="G88" s="194" t="s">
        <v>125</v>
      </c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3" t="s">
        <v>148</v>
      </c>
      <c r="W88" s="193"/>
      <c r="X88" s="193"/>
      <c r="Y88" s="193"/>
      <c r="Z88" s="193"/>
      <c r="AA88" s="193"/>
      <c r="AB88" s="193"/>
      <c r="AC88" s="193"/>
      <c r="AD88" s="193"/>
      <c r="AE88" s="193" t="s">
        <v>148</v>
      </c>
      <c r="AF88" s="193"/>
      <c r="AG88" s="193"/>
      <c r="AH88" s="193"/>
      <c r="AI88" s="193"/>
      <c r="AJ88" s="193"/>
      <c r="AK88" s="193"/>
      <c r="AL88" s="193"/>
      <c r="AM88" s="193"/>
      <c r="AN88" s="193" t="s">
        <v>148</v>
      </c>
      <c r="AO88" s="193"/>
      <c r="AP88" s="193"/>
      <c r="AQ88" s="193"/>
      <c r="AR88" s="193"/>
      <c r="AS88" s="193"/>
      <c r="AT88" s="193"/>
      <c r="AU88" s="193"/>
      <c r="AV88" s="193"/>
      <c r="AW88" s="193" t="s">
        <v>148</v>
      </c>
      <c r="AX88" s="193"/>
      <c r="AY88" s="193"/>
      <c r="AZ88" s="193"/>
      <c r="BA88" s="193"/>
      <c r="BB88" s="193"/>
      <c r="BC88" s="193"/>
      <c r="BD88" s="193"/>
      <c r="BE88" s="193"/>
      <c r="BF88" s="193" t="s">
        <v>148</v>
      </c>
      <c r="BG88" s="193"/>
      <c r="BH88" s="193"/>
      <c r="BI88" s="193"/>
      <c r="BJ88" s="193"/>
      <c r="BK88" s="193"/>
      <c r="BL88" s="193"/>
      <c r="BM88" s="193"/>
      <c r="BN88" s="193"/>
      <c r="BO88" s="193" t="s">
        <v>148</v>
      </c>
      <c r="BP88" s="193"/>
      <c r="BQ88" s="193"/>
      <c r="BR88" s="193"/>
      <c r="BS88" s="193"/>
      <c r="BT88" s="193"/>
      <c r="BU88" s="193"/>
      <c r="BV88" s="193"/>
      <c r="BW88" s="193"/>
      <c r="BX88" s="196" t="s">
        <v>148</v>
      </c>
      <c r="BY88" s="196"/>
      <c r="BZ88" s="196"/>
      <c r="CA88" s="196"/>
      <c r="CB88" s="196"/>
      <c r="CC88" s="196"/>
      <c r="CD88" s="196"/>
      <c r="CE88" s="196"/>
      <c r="CF88" s="196"/>
      <c r="CG88" s="196" t="s">
        <v>148</v>
      </c>
      <c r="CH88" s="196"/>
      <c r="CI88" s="196"/>
      <c r="CJ88" s="196"/>
      <c r="CK88" s="196"/>
      <c r="CL88" s="196"/>
      <c r="CM88" s="196"/>
      <c r="CN88" s="196"/>
      <c r="CO88" s="196"/>
      <c r="CP88" s="193" t="s">
        <v>148</v>
      </c>
      <c r="CQ88" s="193"/>
      <c r="CR88" s="193"/>
      <c r="CS88" s="193"/>
      <c r="CT88" s="193"/>
      <c r="CU88" s="193"/>
      <c r="CV88" s="193"/>
      <c r="CW88" s="193"/>
      <c r="CX88" s="193"/>
    </row>
    <row r="89" spans="1:102" ht="39.75" customHeight="1">
      <c r="A89" s="193" t="s">
        <v>51</v>
      </c>
      <c r="B89" s="193"/>
      <c r="C89" s="193"/>
      <c r="D89" s="193"/>
      <c r="E89" s="193"/>
      <c r="F89" s="193"/>
      <c r="G89" s="198" t="s">
        <v>126</v>
      </c>
      <c r="H89" s="198"/>
      <c r="I89" s="198"/>
      <c r="J89" s="198"/>
      <c r="K89" s="198"/>
      <c r="L89" s="198"/>
      <c r="M89" s="198"/>
      <c r="N89" s="198"/>
      <c r="O89" s="198"/>
      <c r="P89" s="198"/>
      <c r="Q89" s="198"/>
      <c r="R89" s="198"/>
      <c r="S89" s="198"/>
      <c r="T89" s="198"/>
      <c r="U89" s="198"/>
      <c r="V89" s="195">
        <f>'[5]2015_ДТР '!H149</f>
        <v>1</v>
      </c>
      <c r="W89" s="193"/>
      <c r="X89" s="193"/>
      <c r="Y89" s="193"/>
      <c r="Z89" s="193"/>
      <c r="AA89" s="193"/>
      <c r="AB89" s="193"/>
      <c r="AC89" s="193"/>
      <c r="AD89" s="193"/>
      <c r="AE89" s="195">
        <f>'[5]2015_ДТР '!H151</f>
        <v>1</v>
      </c>
      <c r="AF89" s="193"/>
      <c r="AG89" s="193"/>
      <c r="AH89" s="193"/>
      <c r="AI89" s="193"/>
      <c r="AJ89" s="193"/>
      <c r="AK89" s="193"/>
      <c r="AL89" s="193"/>
      <c r="AM89" s="193"/>
      <c r="AN89" s="193"/>
      <c r="AO89" s="193"/>
      <c r="AP89" s="193"/>
      <c r="AQ89" s="193"/>
      <c r="AR89" s="193"/>
      <c r="AS89" s="193"/>
      <c r="AT89" s="193"/>
      <c r="AU89" s="193"/>
      <c r="AV89" s="193"/>
      <c r="AW89" s="195">
        <f>'[5]2015_ДТР '!K149</f>
        <v>200</v>
      </c>
      <c r="AX89" s="193"/>
      <c r="AY89" s="193"/>
      <c r="AZ89" s="193"/>
      <c r="BA89" s="193"/>
      <c r="BB89" s="193"/>
      <c r="BC89" s="193"/>
      <c r="BD89" s="193"/>
      <c r="BE89" s="193"/>
      <c r="BF89" s="195">
        <f>'[5]2015_ДТР '!J151</f>
        <v>392.6</v>
      </c>
      <c r="BG89" s="193"/>
      <c r="BH89" s="193"/>
      <c r="BI89" s="193"/>
      <c r="BJ89" s="193"/>
      <c r="BK89" s="193"/>
      <c r="BL89" s="193"/>
      <c r="BM89" s="193"/>
      <c r="BN89" s="193"/>
      <c r="BO89" s="193"/>
      <c r="BP89" s="193"/>
      <c r="BQ89" s="193"/>
      <c r="BR89" s="193"/>
      <c r="BS89" s="193"/>
      <c r="BT89" s="193"/>
      <c r="BU89" s="193"/>
      <c r="BV89" s="193"/>
      <c r="BW89" s="193"/>
      <c r="BX89" s="196">
        <f>'[5]2015_ДТР '!O149/1000</f>
        <v>51.94199999999999</v>
      </c>
      <c r="BY89" s="196"/>
      <c r="BZ89" s="196"/>
      <c r="CA89" s="196"/>
      <c r="CB89" s="196"/>
      <c r="CC89" s="196"/>
      <c r="CD89" s="196"/>
      <c r="CE89" s="196"/>
      <c r="CF89" s="196"/>
      <c r="CG89" s="196">
        <f>'[5]2015_ДТР '!O151/1000</f>
        <v>101.96214599999999</v>
      </c>
      <c r="CH89" s="196"/>
      <c r="CI89" s="196"/>
      <c r="CJ89" s="196"/>
      <c r="CK89" s="196"/>
      <c r="CL89" s="196"/>
      <c r="CM89" s="196"/>
      <c r="CN89" s="196"/>
      <c r="CO89" s="196"/>
      <c r="CP89" s="193"/>
      <c r="CQ89" s="193"/>
      <c r="CR89" s="193"/>
      <c r="CS89" s="193"/>
      <c r="CT89" s="193"/>
      <c r="CU89" s="193"/>
      <c r="CV89" s="193"/>
      <c r="CW89" s="193"/>
      <c r="CX89" s="193"/>
    </row>
    <row r="90" spans="1:102" ht="15">
      <c r="A90" s="193"/>
      <c r="B90" s="193"/>
      <c r="C90" s="193"/>
      <c r="D90" s="193"/>
      <c r="E90" s="193"/>
      <c r="F90" s="193"/>
      <c r="G90" s="194" t="s">
        <v>122</v>
      </c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3"/>
      <c r="AH90" s="193"/>
      <c r="AI90" s="193"/>
      <c r="AJ90" s="193"/>
      <c r="AK90" s="193"/>
      <c r="AL90" s="193"/>
      <c r="AM90" s="193"/>
      <c r="AN90" s="193"/>
      <c r="AO90" s="193"/>
      <c r="AP90" s="193"/>
      <c r="AQ90" s="193"/>
      <c r="AR90" s="193"/>
      <c r="AS90" s="193"/>
      <c r="AT90" s="193"/>
      <c r="AU90" s="193"/>
      <c r="AV90" s="193"/>
      <c r="AW90" s="193"/>
      <c r="AX90" s="193"/>
      <c r="AY90" s="193"/>
      <c r="AZ90" s="193"/>
      <c r="BA90" s="193"/>
      <c r="BB90" s="193"/>
      <c r="BC90" s="193"/>
      <c r="BD90" s="193"/>
      <c r="BE90" s="193"/>
      <c r="BF90" s="193"/>
      <c r="BG90" s="193"/>
      <c r="BH90" s="193"/>
      <c r="BI90" s="193"/>
      <c r="BJ90" s="193"/>
      <c r="BK90" s="193"/>
      <c r="BL90" s="193"/>
      <c r="BM90" s="193"/>
      <c r="BN90" s="193"/>
      <c r="BO90" s="193"/>
      <c r="BP90" s="193"/>
      <c r="BQ90" s="193"/>
      <c r="BR90" s="193"/>
      <c r="BS90" s="193"/>
      <c r="BT90" s="193"/>
      <c r="BU90" s="193"/>
      <c r="BV90" s="193"/>
      <c r="BW90" s="193"/>
      <c r="BX90" s="196"/>
      <c r="BY90" s="196"/>
      <c r="BZ90" s="196"/>
      <c r="CA90" s="196"/>
      <c r="CB90" s="196"/>
      <c r="CC90" s="196"/>
      <c r="CD90" s="196"/>
      <c r="CE90" s="196"/>
      <c r="CF90" s="196"/>
      <c r="CG90" s="196"/>
      <c r="CH90" s="196"/>
      <c r="CI90" s="196"/>
      <c r="CJ90" s="196"/>
      <c r="CK90" s="196"/>
      <c r="CL90" s="196"/>
      <c r="CM90" s="196"/>
      <c r="CN90" s="196"/>
      <c r="CO90" s="196"/>
      <c r="CP90" s="193"/>
      <c r="CQ90" s="193"/>
      <c r="CR90" s="193"/>
      <c r="CS90" s="193"/>
      <c r="CT90" s="193"/>
      <c r="CU90" s="193"/>
      <c r="CV90" s="193"/>
      <c r="CW90" s="193"/>
      <c r="CX90" s="193"/>
    </row>
    <row r="91" spans="1:102" ht="41.25" customHeight="1">
      <c r="A91" s="193"/>
      <c r="B91" s="193"/>
      <c r="C91" s="193"/>
      <c r="D91" s="193"/>
      <c r="E91" s="193"/>
      <c r="F91" s="193"/>
      <c r="G91" s="194" t="s">
        <v>127</v>
      </c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4"/>
      <c r="U91" s="194"/>
      <c r="V91" s="193" t="s">
        <v>148</v>
      </c>
      <c r="W91" s="193"/>
      <c r="X91" s="193"/>
      <c r="Y91" s="193"/>
      <c r="Z91" s="193"/>
      <c r="AA91" s="193"/>
      <c r="AB91" s="193"/>
      <c r="AC91" s="193"/>
      <c r="AD91" s="193"/>
      <c r="AE91" s="193" t="s">
        <v>148</v>
      </c>
      <c r="AF91" s="193"/>
      <c r="AG91" s="193"/>
      <c r="AH91" s="193"/>
      <c r="AI91" s="193"/>
      <c r="AJ91" s="193"/>
      <c r="AK91" s="193"/>
      <c r="AL91" s="193"/>
      <c r="AM91" s="193"/>
      <c r="AN91" s="193" t="s">
        <v>148</v>
      </c>
      <c r="AO91" s="193"/>
      <c r="AP91" s="193"/>
      <c r="AQ91" s="193"/>
      <c r="AR91" s="193"/>
      <c r="AS91" s="193"/>
      <c r="AT91" s="193"/>
      <c r="AU91" s="193"/>
      <c r="AV91" s="193"/>
      <c r="AW91" s="193" t="s">
        <v>148</v>
      </c>
      <c r="AX91" s="193"/>
      <c r="AY91" s="193"/>
      <c r="AZ91" s="193"/>
      <c r="BA91" s="193"/>
      <c r="BB91" s="193"/>
      <c r="BC91" s="193"/>
      <c r="BD91" s="193"/>
      <c r="BE91" s="193"/>
      <c r="BF91" s="193" t="s">
        <v>148</v>
      </c>
      <c r="BG91" s="193"/>
      <c r="BH91" s="193"/>
      <c r="BI91" s="193"/>
      <c r="BJ91" s="193"/>
      <c r="BK91" s="193"/>
      <c r="BL91" s="193"/>
      <c r="BM91" s="193"/>
      <c r="BN91" s="193"/>
      <c r="BO91" s="193" t="s">
        <v>148</v>
      </c>
      <c r="BP91" s="193"/>
      <c r="BQ91" s="193"/>
      <c r="BR91" s="193"/>
      <c r="BS91" s="193"/>
      <c r="BT91" s="193"/>
      <c r="BU91" s="193"/>
      <c r="BV91" s="193"/>
      <c r="BW91" s="193"/>
      <c r="BX91" s="193" t="s">
        <v>148</v>
      </c>
      <c r="BY91" s="193"/>
      <c r="BZ91" s="193"/>
      <c r="CA91" s="193"/>
      <c r="CB91" s="193"/>
      <c r="CC91" s="193"/>
      <c r="CD91" s="193"/>
      <c r="CE91" s="193"/>
      <c r="CF91" s="193"/>
      <c r="CG91" s="193" t="s">
        <v>148</v>
      </c>
      <c r="CH91" s="193"/>
      <c r="CI91" s="193"/>
      <c r="CJ91" s="193"/>
      <c r="CK91" s="193"/>
      <c r="CL91" s="193"/>
      <c r="CM91" s="193"/>
      <c r="CN91" s="193"/>
      <c r="CO91" s="193"/>
      <c r="CP91" s="193" t="s">
        <v>148</v>
      </c>
      <c r="CQ91" s="193"/>
      <c r="CR91" s="193"/>
      <c r="CS91" s="193"/>
      <c r="CT91" s="193"/>
      <c r="CU91" s="193"/>
      <c r="CV91" s="193"/>
      <c r="CW91" s="193"/>
      <c r="CX91" s="193"/>
    </row>
    <row r="92" spans="1:102" ht="28.5" customHeight="1">
      <c r="A92" s="193" t="s">
        <v>57</v>
      </c>
      <c r="B92" s="193"/>
      <c r="C92" s="193"/>
      <c r="D92" s="193"/>
      <c r="E92" s="193"/>
      <c r="F92" s="193"/>
      <c r="G92" s="198" t="s">
        <v>128</v>
      </c>
      <c r="H92" s="198"/>
      <c r="I92" s="198"/>
      <c r="J92" s="19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193"/>
      <c r="AH92" s="193"/>
      <c r="AI92" s="193"/>
      <c r="AJ92" s="193"/>
      <c r="AK92" s="193"/>
      <c r="AL92" s="193"/>
      <c r="AM92" s="193"/>
      <c r="AN92" s="193"/>
      <c r="AO92" s="193"/>
      <c r="AP92" s="193"/>
      <c r="AQ92" s="193"/>
      <c r="AR92" s="193"/>
      <c r="AS92" s="193"/>
      <c r="AT92" s="193"/>
      <c r="AU92" s="193"/>
      <c r="AV92" s="193"/>
      <c r="AW92" s="193"/>
      <c r="AX92" s="193"/>
      <c r="AY92" s="193"/>
      <c r="AZ92" s="193"/>
      <c r="BA92" s="193"/>
      <c r="BB92" s="193"/>
      <c r="BC92" s="193"/>
      <c r="BD92" s="193"/>
      <c r="BE92" s="193"/>
      <c r="BF92" s="193"/>
      <c r="BG92" s="193"/>
      <c r="BH92" s="193"/>
      <c r="BI92" s="193"/>
      <c r="BJ92" s="193"/>
      <c r="BK92" s="193"/>
      <c r="BL92" s="193"/>
      <c r="BM92" s="193"/>
      <c r="BN92" s="193"/>
      <c r="BO92" s="193"/>
      <c r="BP92" s="193"/>
      <c r="BQ92" s="193"/>
      <c r="BR92" s="193"/>
      <c r="BS92" s="193"/>
      <c r="BT92" s="193"/>
      <c r="BU92" s="193"/>
      <c r="BV92" s="193"/>
      <c r="BW92" s="193"/>
      <c r="BX92" s="193"/>
      <c r="BY92" s="193"/>
      <c r="BZ92" s="193"/>
      <c r="CA92" s="193"/>
      <c r="CB92" s="193"/>
      <c r="CC92" s="193"/>
      <c r="CD92" s="193"/>
      <c r="CE92" s="193"/>
      <c r="CF92" s="193"/>
      <c r="CG92" s="193"/>
      <c r="CH92" s="193"/>
      <c r="CI92" s="193"/>
      <c r="CJ92" s="193"/>
      <c r="CK92" s="193"/>
      <c r="CL92" s="193"/>
      <c r="CM92" s="193"/>
      <c r="CN92" s="193"/>
      <c r="CO92" s="193"/>
      <c r="CP92" s="193"/>
      <c r="CQ92" s="193"/>
      <c r="CR92" s="193"/>
      <c r="CS92" s="193"/>
      <c r="CT92" s="193"/>
      <c r="CU92" s="193"/>
      <c r="CV92" s="193"/>
      <c r="CW92" s="193"/>
      <c r="CX92" s="193"/>
    </row>
    <row r="93" spans="1:102" ht="15">
      <c r="A93" s="193"/>
      <c r="B93" s="193"/>
      <c r="C93" s="193"/>
      <c r="D93" s="193"/>
      <c r="E93" s="193"/>
      <c r="F93" s="193"/>
      <c r="G93" s="194" t="s">
        <v>122</v>
      </c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3"/>
      <c r="W93" s="193"/>
      <c r="X93" s="193"/>
      <c r="Y93" s="193"/>
      <c r="Z93" s="193"/>
      <c r="AA93" s="193"/>
      <c r="AB93" s="193"/>
      <c r="AC93" s="193"/>
      <c r="AD93" s="193"/>
      <c r="AE93" s="193"/>
      <c r="AF93" s="193"/>
      <c r="AG93" s="193"/>
      <c r="AH93" s="193"/>
      <c r="AI93" s="193"/>
      <c r="AJ93" s="193"/>
      <c r="AK93" s="193"/>
      <c r="AL93" s="193"/>
      <c r="AM93" s="193"/>
      <c r="AN93" s="193"/>
      <c r="AO93" s="193"/>
      <c r="AP93" s="193"/>
      <c r="AQ93" s="193"/>
      <c r="AR93" s="193"/>
      <c r="AS93" s="193"/>
      <c r="AT93" s="193"/>
      <c r="AU93" s="193"/>
      <c r="AV93" s="193"/>
      <c r="AW93" s="193"/>
      <c r="AX93" s="193"/>
      <c r="AY93" s="193"/>
      <c r="AZ93" s="193"/>
      <c r="BA93" s="193"/>
      <c r="BB93" s="193"/>
      <c r="BC93" s="193"/>
      <c r="BD93" s="193"/>
      <c r="BE93" s="193"/>
      <c r="BF93" s="193"/>
      <c r="BG93" s="193"/>
      <c r="BH93" s="193"/>
      <c r="BI93" s="193"/>
      <c r="BJ93" s="193"/>
      <c r="BK93" s="193"/>
      <c r="BL93" s="193"/>
      <c r="BM93" s="193"/>
      <c r="BN93" s="193"/>
      <c r="BO93" s="193"/>
      <c r="BP93" s="193"/>
      <c r="BQ93" s="193"/>
      <c r="BR93" s="193"/>
      <c r="BS93" s="193"/>
      <c r="BT93" s="193"/>
      <c r="BU93" s="193"/>
      <c r="BV93" s="193"/>
      <c r="BW93" s="193"/>
      <c r="BX93" s="193"/>
      <c r="BY93" s="193"/>
      <c r="BZ93" s="193"/>
      <c r="CA93" s="193"/>
      <c r="CB93" s="193"/>
      <c r="CC93" s="193"/>
      <c r="CD93" s="193"/>
      <c r="CE93" s="193"/>
      <c r="CF93" s="193"/>
      <c r="CG93" s="193"/>
      <c r="CH93" s="193"/>
      <c r="CI93" s="193"/>
      <c r="CJ93" s="193"/>
      <c r="CK93" s="193"/>
      <c r="CL93" s="193"/>
      <c r="CM93" s="193"/>
      <c r="CN93" s="193"/>
      <c r="CO93" s="193"/>
      <c r="CP93" s="193"/>
      <c r="CQ93" s="193"/>
      <c r="CR93" s="193"/>
      <c r="CS93" s="193"/>
      <c r="CT93" s="193"/>
      <c r="CU93" s="193"/>
      <c r="CV93" s="193"/>
      <c r="CW93" s="193"/>
      <c r="CX93" s="193"/>
    </row>
    <row r="94" spans="1:102" ht="15">
      <c r="A94" s="193"/>
      <c r="B94" s="193"/>
      <c r="C94" s="193"/>
      <c r="D94" s="193"/>
      <c r="E94" s="193"/>
      <c r="F94" s="193"/>
      <c r="G94" s="194" t="s">
        <v>127</v>
      </c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193"/>
      <c r="AL94" s="193"/>
      <c r="AM94" s="193"/>
      <c r="AN94" s="193"/>
      <c r="AO94" s="193"/>
      <c r="AP94" s="193"/>
      <c r="AQ94" s="193"/>
      <c r="AR94" s="193"/>
      <c r="AS94" s="193"/>
      <c r="AT94" s="193"/>
      <c r="AU94" s="193"/>
      <c r="AV94" s="193"/>
      <c r="AW94" s="193"/>
      <c r="AX94" s="193"/>
      <c r="AY94" s="193"/>
      <c r="AZ94" s="193"/>
      <c r="BA94" s="193"/>
      <c r="BB94" s="193"/>
      <c r="BC94" s="193"/>
      <c r="BD94" s="193"/>
      <c r="BE94" s="193"/>
      <c r="BF94" s="193"/>
      <c r="BG94" s="193"/>
      <c r="BH94" s="193"/>
      <c r="BI94" s="193"/>
      <c r="BJ94" s="193"/>
      <c r="BK94" s="193"/>
      <c r="BL94" s="193"/>
      <c r="BM94" s="193"/>
      <c r="BN94" s="193"/>
      <c r="BO94" s="193"/>
      <c r="BP94" s="193"/>
      <c r="BQ94" s="193"/>
      <c r="BR94" s="193"/>
      <c r="BS94" s="193"/>
      <c r="BT94" s="193"/>
      <c r="BU94" s="193"/>
      <c r="BV94" s="193"/>
      <c r="BW94" s="193"/>
      <c r="BX94" s="193"/>
      <c r="BY94" s="193"/>
      <c r="BZ94" s="193"/>
      <c r="CA94" s="193"/>
      <c r="CB94" s="193"/>
      <c r="CC94" s="193"/>
      <c r="CD94" s="193"/>
      <c r="CE94" s="193"/>
      <c r="CF94" s="193"/>
      <c r="CG94" s="193"/>
      <c r="CH94" s="193"/>
      <c r="CI94" s="193"/>
      <c r="CJ94" s="193"/>
      <c r="CK94" s="193"/>
      <c r="CL94" s="193"/>
      <c r="CM94" s="193"/>
      <c r="CN94" s="193"/>
      <c r="CO94" s="193"/>
      <c r="CP94" s="193"/>
      <c r="CQ94" s="193"/>
      <c r="CR94" s="193"/>
      <c r="CS94" s="193"/>
      <c r="CT94" s="193"/>
      <c r="CU94" s="193"/>
      <c r="CV94" s="193"/>
      <c r="CW94" s="193"/>
      <c r="CX94" s="193"/>
    </row>
    <row r="95" spans="1:102" ht="15">
      <c r="A95" s="193" t="s">
        <v>59</v>
      </c>
      <c r="B95" s="193"/>
      <c r="C95" s="193"/>
      <c r="D95" s="193"/>
      <c r="E95" s="193"/>
      <c r="F95" s="193"/>
      <c r="G95" s="198" t="s">
        <v>129</v>
      </c>
      <c r="H95" s="198"/>
      <c r="I95" s="198"/>
      <c r="J95" s="198"/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3"/>
      <c r="AH95" s="193"/>
      <c r="AI95" s="193"/>
      <c r="AJ95" s="193"/>
      <c r="AK95" s="193"/>
      <c r="AL95" s="193"/>
      <c r="AM95" s="193"/>
      <c r="AN95" s="193"/>
      <c r="AO95" s="193"/>
      <c r="AP95" s="193"/>
      <c r="AQ95" s="193"/>
      <c r="AR95" s="193"/>
      <c r="AS95" s="193"/>
      <c r="AT95" s="193"/>
      <c r="AU95" s="193"/>
      <c r="AV95" s="193"/>
      <c r="AW95" s="193"/>
      <c r="AX95" s="193"/>
      <c r="AY95" s="193"/>
      <c r="AZ95" s="193"/>
      <c r="BA95" s="193"/>
      <c r="BB95" s="193"/>
      <c r="BC95" s="193"/>
      <c r="BD95" s="193"/>
      <c r="BE95" s="193"/>
      <c r="BF95" s="193"/>
      <c r="BG95" s="193"/>
      <c r="BH95" s="193"/>
      <c r="BI95" s="193"/>
      <c r="BJ95" s="193"/>
      <c r="BK95" s="193"/>
      <c r="BL95" s="193"/>
      <c r="BM95" s="193"/>
      <c r="BN95" s="193"/>
      <c r="BO95" s="193"/>
      <c r="BP95" s="193"/>
      <c r="BQ95" s="193"/>
      <c r="BR95" s="193"/>
      <c r="BS95" s="193"/>
      <c r="BT95" s="193"/>
      <c r="BU95" s="193"/>
      <c r="BV95" s="193"/>
      <c r="BW95" s="193"/>
      <c r="BX95" s="193"/>
      <c r="BY95" s="193"/>
      <c r="BZ95" s="193"/>
      <c r="CA95" s="193"/>
      <c r="CB95" s="193"/>
      <c r="CC95" s="193"/>
      <c r="CD95" s="193"/>
      <c r="CE95" s="193"/>
      <c r="CF95" s="193"/>
      <c r="CG95" s="193"/>
      <c r="CH95" s="193"/>
      <c r="CI95" s="193"/>
      <c r="CJ95" s="193"/>
      <c r="CK95" s="193"/>
      <c r="CL95" s="193"/>
      <c r="CM95" s="193"/>
      <c r="CN95" s="193"/>
      <c r="CO95" s="193"/>
      <c r="CP95" s="193"/>
      <c r="CQ95" s="193"/>
      <c r="CR95" s="193"/>
      <c r="CS95" s="193"/>
      <c r="CT95" s="193"/>
      <c r="CU95" s="193"/>
      <c r="CV95" s="193"/>
      <c r="CW95" s="193"/>
      <c r="CX95" s="193"/>
    </row>
    <row r="96" spans="1:102" ht="15">
      <c r="A96" s="193"/>
      <c r="B96" s="193"/>
      <c r="C96" s="193"/>
      <c r="D96" s="193"/>
      <c r="E96" s="193"/>
      <c r="F96" s="193"/>
      <c r="G96" s="194" t="s">
        <v>122</v>
      </c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3"/>
      <c r="AH96" s="193"/>
      <c r="AI96" s="193"/>
      <c r="AJ96" s="193"/>
      <c r="AK96" s="193"/>
      <c r="AL96" s="193"/>
      <c r="AM96" s="193"/>
      <c r="AN96" s="193"/>
      <c r="AO96" s="193"/>
      <c r="AP96" s="193"/>
      <c r="AQ96" s="193"/>
      <c r="AR96" s="193"/>
      <c r="AS96" s="193"/>
      <c r="AT96" s="193"/>
      <c r="AU96" s="193"/>
      <c r="AV96" s="193"/>
      <c r="AW96" s="193"/>
      <c r="AX96" s="193"/>
      <c r="AY96" s="193"/>
      <c r="AZ96" s="193"/>
      <c r="BA96" s="193"/>
      <c r="BB96" s="193"/>
      <c r="BC96" s="193"/>
      <c r="BD96" s="193"/>
      <c r="BE96" s="193"/>
      <c r="BF96" s="193"/>
      <c r="BG96" s="193"/>
      <c r="BH96" s="193"/>
      <c r="BI96" s="193"/>
      <c r="BJ96" s="193"/>
      <c r="BK96" s="193"/>
      <c r="BL96" s="193"/>
      <c r="BM96" s="193"/>
      <c r="BN96" s="193"/>
      <c r="BO96" s="193"/>
      <c r="BP96" s="193"/>
      <c r="BQ96" s="193"/>
      <c r="BR96" s="193"/>
      <c r="BS96" s="193"/>
      <c r="BT96" s="193"/>
      <c r="BU96" s="193"/>
      <c r="BV96" s="193"/>
      <c r="BW96" s="193"/>
      <c r="BX96" s="193"/>
      <c r="BY96" s="193"/>
      <c r="BZ96" s="193"/>
      <c r="CA96" s="193"/>
      <c r="CB96" s="193"/>
      <c r="CC96" s="193"/>
      <c r="CD96" s="193"/>
      <c r="CE96" s="193"/>
      <c r="CF96" s="193"/>
      <c r="CG96" s="193"/>
      <c r="CH96" s="193"/>
      <c r="CI96" s="193"/>
      <c r="CJ96" s="193"/>
      <c r="CK96" s="193"/>
      <c r="CL96" s="193"/>
      <c r="CM96" s="193"/>
      <c r="CN96" s="193"/>
      <c r="CO96" s="193"/>
      <c r="CP96" s="193"/>
      <c r="CQ96" s="193"/>
      <c r="CR96" s="193"/>
      <c r="CS96" s="193"/>
      <c r="CT96" s="193"/>
      <c r="CU96" s="193"/>
      <c r="CV96" s="193"/>
      <c r="CW96" s="193"/>
      <c r="CX96" s="193"/>
    </row>
    <row r="97" spans="1:102" ht="15">
      <c r="A97" s="193"/>
      <c r="B97" s="193"/>
      <c r="C97" s="193"/>
      <c r="D97" s="193"/>
      <c r="E97" s="193"/>
      <c r="F97" s="193"/>
      <c r="G97" s="194" t="s">
        <v>127</v>
      </c>
      <c r="H97" s="194"/>
      <c r="I97" s="194"/>
      <c r="J97" s="194"/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  <c r="AF97" s="193"/>
      <c r="AG97" s="193"/>
      <c r="AH97" s="193"/>
      <c r="AI97" s="193"/>
      <c r="AJ97" s="193"/>
      <c r="AK97" s="193"/>
      <c r="AL97" s="193"/>
      <c r="AM97" s="193"/>
      <c r="AN97" s="193"/>
      <c r="AO97" s="193"/>
      <c r="AP97" s="193"/>
      <c r="AQ97" s="193"/>
      <c r="AR97" s="193"/>
      <c r="AS97" s="193"/>
      <c r="AT97" s="193"/>
      <c r="AU97" s="193"/>
      <c r="AV97" s="193"/>
      <c r="AW97" s="193"/>
      <c r="AX97" s="193"/>
      <c r="AY97" s="193"/>
      <c r="AZ97" s="193"/>
      <c r="BA97" s="193"/>
      <c r="BB97" s="193"/>
      <c r="BC97" s="193"/>
      <c r="BD97" s="193"/>
      <c r="BE97" s="193"/>
      <c r="BF97" s="193"/>
      <c r="BG97" s="193"/>
      <c r="BH97" s="193"/>
      <c r="BI97" s="193"/>
      <c r="BJ97" s="193"/>
      <c r="BK97" s="193"/>
      <c r="BL97" s="193"/>
      <c r="BM97" s="193"/>
      <c r="BN97" s="193"/>
      <c r="BO97" s="193"/>
      <c r="BP97" s="193"/>
      <c r="BQ97" s="193"/>
      <c r="BR97" s="193"/>
      <c r="BS97" s="193"/>
      <c r="BT97" s="193"/>
      <c r="BU97" s="193"/>
      <c r="BV97" s="193"/>
      <c r="BW97" s="193"/>
      <c r="BX97" s="193"/>
      <c r="BY97" s="193"/>
      <c r="BZ97" s="193"/>
      <c r="CA97" s="193"/>
      <c r="CB97" s="193"/>
      <c r="CC97" s="193"/>
      <c r="CD97" s="193"/>
      <c r="CE97" s="193"/>
      <c r="CF97" s="193"/>
      <c r="CG97" s="193"/>
      <c r="CH97" s="193"/>
      <c r="CI97" s="193"/>
      <c r="CJ97" s="193"/>
      <c r="CK97" s="193"/>
      <c r="CL97" s="193"/>
      <c r="CM97" s="193"/>
      <c r="CN97" s="193"/>
      <c r="CO97" s="193"/>
      <c r="CP97" s="193"/>
      <c r="CQ97" s="193"/>
      <c r="CR97" s="193"/>
      <c r="CS97" s="193"/>
      <c r="CT97" s="193"/>
      <c r="CU97" s="193"/>
      <c r="CV97" s="193"/>
      <c r="CW97" s="193"/>
      <c r="CX97" s="193"/>
    </row>
    <row r="98" spans="1:102" ht="15" customHeight="1">
      <c r="A98" s="193" t="s">
        <v>61</v>
      </c>
      <c r="B98" s="193"/>
      <c r="C98" s="193"/>
      <c r="D98" s="193"/>
      <c r="E98" s="193"/>
      <c r="F98" s="193"/>
      <c r="G98" s="198" t="s">
        <v>130</v>
      </c>
      <c r="H98" s="198"/>
      <c r="I98" s="198"/>
      <c r="J98" s="198"/>
      <c r="K98" s="198"/>
      <c r="L98" s="198"/>
      <c r="M98" s="198"/>
      <c r="N98" s="198"/>
      <c r="O98" s="198"/>
      <c r="P98" s="198"/>
      <c r="Q98" s="198"/>
      <c r="R98" s="198"/>
      <c r="S98" s="198"/>
      <c r="T98" s="198"/>
      <c r="U98" s="198"/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3"/>
      <c r="AH98" s="193"/>
      <c r="AI98" s="193"/>
      <c r="AJ98" s="193"/>
      <c r="AK98" s="193"/>
      <c r="AL98" s="193"/>
      <c r="AM98" s="193"/>
      <c r="AN98" s="193"/>
      <c r="AO98" s="193"/>
      <c r="AP98" s="193"/>
      <c r="AQ98" s="193"/>
      <c r="AR98" s="193"/>
      <c r="AS98" s="193"/>
      <c r="AT98" s="193"/>
      <c r="AU98" s="193"/>
      <c r="AV98" s="193"/>
      <c r="AW98" s="193"/>
      <c r="AX98" s="193"/>
      <c r="AY98" s="193"/>
      <c r="AZ98" s="193"/>
      <c r="BA98" s="193"/>
      <c r="BB98" s="193"/>
      <c r="BC98" s="193"/>
      <c r="BD98" s="193"/>
      <c r="BE98" s="193"/>
      <c r="BF98" s="193"/>
      <c r="BG98" s="193"/>
      <c r="BH98" s="193"/>
      <c r="BI98" s="193"/>
      <c r="BJ98" s="193"/>
      <c r="BK98" s="193"/>
      <c r="BL98" s="193"/>
      <c r="BM98" s="193"/>
      <c r="BN98" s="193"/>
      <c r="BO98" s="193"/>
      <c r="BP98" s="193"/>
      <c r="BQ98" s="193"/>
      <c r="BR98" s="193"/>
      <c r="BS98" s="193"/>
      <c r="BT98" s="193"/>
      <c r="BU98" s="193"/>
      <c r="BV98" s="193"/>
      <c r="BW98" s="193"/>
      <c r="BX98" s="193"/>
      <c r="BY98" s="193"/>
      <c r="BZ98" s="193"/>
      <c r="CA98" s="193"/>
      <c r="CB98" s="193"/>
      <c r="CC98" s="193"/>
      <c r="CD98" s="193"/>
      <c r="CE98" s="193"/>
      <c r="CF98" s="193"/>
      <c r="CG98" s="193"/>
      <c r="CH98" s="193"/>
      <c r="CI98" s="193"/>
      <c r="CJ98" s="193"/>
      <c r="CK98" s="193"/>
      <c r="CL98" s="193"/>
      <c r="CM98" s="193"/>
      <c r="CN98" s="193"/>
      <c r="CO98" s="193"/>
      <c r="CP98" s="193"/>
      <c r="CQ98" s="193"/>
      <c r="CR98" s="193"/>
      <c r="CS98" s="193"/>
      <c r="CT98" s="193"/>
      <c r="CU98" s="193"/>
      <c r="CV98" s="193"/>
      <c r="CW98" s="193"/>
      <c r="CX98" s="193"/>
    </row>
    <row r="100" spans="1:102" ht="15">
      <c r="A100" s="203" t="s">
        <v>152</v>
      </c>
      <c r="B100" s="203"/>
      <c r="C100" s="203"/>
      <c r="D100" s="203"/>
      <c r="E100" s="203"/>
      <c r="F100" s="203"/>
      <c r="G100" s="203"/>
      <c r="H100" s="203"/>
      <c r="I100" s="203"/>
      <c r="J100" s="203"/>
      <c r="K100" s="203"/>
      <c r="L100" s="203"/>
      <c r="M100" s="203"/>
      <c r="N100" s="203"/>
      <c r="O100" s="203"/>
      <c r="P100" s="203"/>
      <c r="Q100" s="203"/>
      <c r="R100" s="203"/>
      <c r="S100" s="203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203"/>
      <c r="AJ100" s="203"/>
      <c r="AK100" s="203"/>
      <c r="AL100" s="203"/>
      <c r="AM100" s="203"/>
      <c r="AN100" s="203"/>
      <c r="AO100" s="203"/>
      <c r="AP100" s="203"/>
      <c r="AQ100" s="203"/>
      <c r="AR100" s="203"/>
      <c r="AS100" s="203"/>
      <c r="AT100" s="203"/>
      <c r="AU100" s="203"/>
      <c r="AV100" s="203"/>
      <c r="AW100" s="203"/>
      <c r="AX100" s="203"/>
      <c r="AY100" s="203"/>
      <c r="AZ100" s="203"/>
      <c r="BA100" s="203"/>
      <c r="BB100" s="203"/>
      <c r="BC100" s="203"/>
      <c r="BD100" s="203"/>
      <c r="BE100" s="203"/>
      <c r="BF100" s="203"/>
      <c r="BG100" s="203"/>
      <c r="BH100" s="203"/>
      <c r="BI100" s="203"/>
      <c r="BJ100" s="203"/>
      <c r="BK100" s="203"/>
      <c r="BL100" s="203"/>
      <c r="BM100" s="203"/>
      <c r="BN100" s="203"/>
      <c r="BO100" s="203"/>
      <c r="BP100" s="203"/>
      <c r="BQ100" s="203"/>
      <c r="BR100" s="203"/>
      <c r="BS100" s="203"/>
      <c r="BT100" s="203"/>
      <c r="BU100" s="203"/>
      <c r="BV100" s="203"/>
      <c r="BW100" s="203"/>
      <c r="BX100" s="203"/>
      <c r="BY100" s="203"/>
      <c r="BZ100" s="203"/>
      <c r="CA100" s="203"/>
      <c r="CB100" s="203"/>
      <c r="CC100" s="203"/>
      <c r="CD100" s="203"/>
      <c r="CE100" s="203"/>
      <c r="CF100" s="203"/>
      <c r="CG100" s="203"/>
      <c r="CH100" s="203"/>
      <c r="CI100" s="203"/>
      <c r="CJ100" s="203"/>
      <c r="CK100" s="203"/>
      <c r="CL100" s="203"/>
      <c r="CM100" s="203"/>
      <c r="CN100" s="203"/>
      <c r="CO100" s="203"/>
      <c r="CP100" s="203"/>
      <c r="CQ100" s="203"/>
      <c r="CR100" s="203"/>
      <c r="CS100" s="203"/>
      <c r="CT100" s="203"/>
      <c r="CU100" s="203"/>
      <c r="CV100" s="203"/>
      <c r="CW100" s="203"/>
      <c r="CX100" s="203"/>
    </row>
    <row r="101" spans="1:102" ht="15">
      <c r="A101" s="200" t="s">
        <v>158</v>
      </c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0"/>
      <c r="AE101" s="200"/>
      <c r="AF101" s="200"/>
      <c r="AG101" s="200"/>
      <c r="AH101" s="200"/>
      <c r="AI101" s="200"/>
      <c r="AJ101" s="200"/>
      <c r="AK101" s="200"/>
      <c r="AL101" s="200"/>
      <c r="AM101" s="200"/>
      <c r="AN101" s="200"/>
      <c r="AO101" s="200"/>
      <c r="AP101" s="200"/>
      <c r="AQ101" s="200"/>
      <c r="AR101" s="200"/>
      <c r="AS101" s="200"/>
      <c r="AT101" s="200"/>
      <c r="AU101" s="200"/>
      <c r="AV101" s="200"/>
      <c r="AW101" s="200"/>
      <c r="AX101" s="200"/>
      <c r="AY101" s="200"/>
      <c r="AZ101" s="200"/>
      <c r="BA101" s="200"/>
      <c r="BB101" s="200"/>
      <c r="BC101" s="200"/>
      <c r="BD101" s="200"/>
      <c r="BE101" s="200"/>
      <c r="BF101" s="200"/>
      <c r="BG101" s="200"/>
      <c r="BH101" s="200"/>
      <c r="BI101" s="200"/>
      <c r="BJ101" s="200"/>
      <c r="BK101" s="200"/>
      <c r="BL101" s="200"/>
      <c r="BM101" s="200"/>
      <c r="BN101" s="200"/>
      <c r="BO101" s="200"/>
      <c r="BP101" s="200"/>
      <c r="BQ101" s="200"/>
      <c r="BR101" s="200"/>
      <c r="BS101" s="200"/>
      <c r="BT101" s="200"/>
      <c r="BU101" s="200"/>
      <c r="BV101" s="200"/>
      <c r="BW101" s="200"/>
      <c r="BX101" s="200"/>
      <c r="BY101" s="200"/>
      <c r="BZ101" s="200"/>
      <c r="CA101" s="200"/>
      <c r="CB101" s="200"/>
      <c r="CC101" s="200"/>
      <c r="CD101" s="200"/>
      <c r="CE101" s="200"/>
      <c r="CF101" s="200"/>
      <c r="CG101" s="200"/>
      <c r="CH101" s="200"/>
      <c r="CI101" s="200"/>
      <c r="CJ101" s="200"/>
      <c r="CK101" s="200"/>
      <c r="CL101" s="200"/>
      <c r="CM101" s="200"/>
      <c r="CN101" s="200"/>
      <c r="CO101" s="200"/>
      <c r="CP101" s="200"/>
      <c r="CQ101" s="200"/>
      <c r="CR101" s="200"/>
      <c r="CS101" s="200"/>
      <c r="CT101" s="200"/>
      <c r="CU101" s="200"/>
      <c r="CV101" s="200"/>
      <c r="CW101" s="200"/>
      <c r="CX101" s="200"/>
    </row>
    <row r="102" spans="1:102" ht="43.5" customHeight="1">
      <c r="A102" s="200" t="s">
        <v>164</v>
      </c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200"/>
      <c r="AV102" s="200"/>
      <c r="AW102" s="200"/>
      <c r="AX102" s="200"/>
      <c r="AY102" s="200"/>
      <c r="AZ102" s="200"/>
      <c r="BA102" s="200"/>
      <c r="BB102" s="200"/>
      <c r="BC102" s="200"/>
      <c r="BD102" s="200"/>
      <c r="BE102" s="200"/>
      <c r="BF102" s="200"/>
      <c r="BG102" s="200"/>
      <c r="BH102" s="200"/>
      <c r="BI102" s="200"/>
      <c r="BJ102" s="200"/>
      <c r="BK102" s="200"/>
      <c r="BL102" s="200"/>
      <c r="BM102" s="200"/>
      <c r="BN102" s="200"/>
      <c r="BO102" s="200"/>
      <c r="BP102" s="200"/>
      <c r="BQ102" s="200"/>
      <c r="BR102" s="200"/>
      <c r="BS102" s="200"/>
      <c r="BT102" s="200"/>
      <c r="BU102" s="200"/>
      <c r="BV102" s="200"/>
      <c r="BW102" s="200"/>
      <c r="BX102" s="200"/>
      <c r="BY102" s="200"/>
      <c r="BZ102" s="200"/>
      <c r="CA102" s="200"/>
      <c r="CB102" s="200"/>
      <c r="CC102" s="200"/>
      <c r="CD102" s="200"/>
      <c r="CE102" s="200"/>
      <c r="CF102" s="200"/>
      <c r="CG102" s="200"/>
      <c r="CH102" s="200"/>
      <c r="CI102" s="200"/>
      <c r="CJ102" s="200"/>
      <c r="CK102" s="200"/>
      <c r="CL102" s="200"/>
      <c r="CM102" s="200"/>
      <c r="CN102" s="200"/>
      <c r="CO102" s="200"/>
      <c r="CP102" s="200"/>
      <c r="CQ102" s="200"/>
      <c r="CR102" s="200"/>
      <c r="CS102" s="200"/>
      <c r="CT102" s="200"/>
      <c r="CU102" s="200"/>
      <c r="CV102" s="200"/>
      <c r="CW102" s="200"/>
      <c r="CX102" s="200"/>
    </row>
  </sheetData>
  <sheetProtection password="A51B" sheet="1" formatCells="0" formatColumns="0" formatRows="0" insertColumns="0" insertRows="0" insertHyperlinks="0" deleteColumns="0" deleteRows="0" sort="0" autoFilter="0" pivotTables="0"/>
  <mergeCells count="786">
    <mergeCell ref="A101:CX101"/>
    <mergeCell ref="A102:CX102"/>
    <mergeCell ref="BX98:CF98"/>
    <mergeCell ref="CG98:CO98"/>
    <mergeCell ref="CP98:CX98"/>
    <mergeCell ref="A100:CX100"/>
    <mergeCell ref="AN98:AV98"/>
    <mergeCell ref="AW98:BE98"/>
    <mergeCell ref="BF98:BN98"/>
    <mergeCell ref="BO98:BW98"/>
    <mergeCell ref="A98:F98"/>
    <mergeCell ref="G98:U98"/>
    <mergeCell ref="V98:AD98"/>
    <mergeCell ref="AE98:AM98"/>
    <mergeCell ref="BO97:BW97"/>
    <mergeCell ref="BX97:CF97"/>
    <mergeCell ref="CG97:CO97"/>
    <mergeCell ref="CP97:CX97"/>
    <mergeCell ref="BX96:CF96"/>
    <mergeCell ref="CG96:CO96"/>
    <mergeCell ref="CP96:CX96"/>
    <mergeCell ref="A97:F97"/>
    <mergeCell ref="G97:U97"/>
    <mergeCell ref="V97:AD97"/>
    <mergeCell ref="AE97:AM97"/>
    <mergeCell ref="AN97:AV97"/>
    <mergeCell ref="AW97:BE97"/>
    <mergeCell ref="BF97:BN97"/>
    <mergeCell ref="AN96:AV96"/>
    <mergeCell ref="AW96:BE96"/>
    <mergeCell ref="BF96:BN96"/>
    <mergeCell ref="BO96:BW96"/>
    <mergeCell ref="A96:F96"/>
    <mergeCell ref="G96:U96"/>
    <mergeCell ref="V96:AD96"/>
    <mergeCell ref="AE96:AM96"/>
    <mergeCell ref="BO95:BW95"/>
    <mergeCell ref="BX95:CF95"/>
    <mergeCell ref="CG95:CO95"/>
    <mergeCell ref="CP95:CX95"/>
    <mergeCell ref="BX94:CF94"/>
    <mergeCell ref="CG94:CO94"/>
    <mergeCell ref="CP94:CX94"/>
    <mergeCell ref="A95:F95"/>
    <mergeCell ref="G95:U95"/>
    <mergeCell ref="V95:AD95"/>
    <mergeCell ref="AE95:AM95"/>
    <mergeCell ref="AN95:AV95"/>
    <mergeCell ref="AW95:BE95"/>
    <mergeCell ref="BF95:BN95"/>
    <mergeCell ref="AN94:AV94"/>
    <mergeCell ref="AW94:BE94"/>
    <mergeCell ref="BF94:BN94"/>
    <mergeCell ref="BO94:BW94"/>
    <mergeCell ref="A94:F94"/>
    <mergeCell ref="G94:U94"/>
    <mergeCell ref="V94:AD94"/>
    <mergeCell ref="AE94:AM94"/>
    <mergeCell ref="BO93:BW93"/>
    <mergeCell ref="BX93:CF93"/>
    <mergeCell ref="CG93:CO93"/>
    <mergeCell ref="CP93:CX93"/>
    <mergeCell ref="BX92:CF92"/>
    <mergeCell ref="CG92:CO92"/>
    <mergeCell ref="CP92:CX92"/>
    <mergeCell ref="A93:F93"/>
    <mergeCell ref="G93:U93"/>
    <mergeCell ref="V93:AD93"/>
    <mergeCell ref="AE93:AM93"/>
    <mergeCell ref="AN93:AV93"/>
    <mergeCell ref="AW93:BE93"/>
    <mergeCell ref="BF93:BN93"/>
    <mergeCell ref="AN92:AV92"/>
    <mergeCell ref="AW92:BE92"/>
    <mergeCell ref="BF92:BN92"/>
    <mergeCell ref="BO92:BW92"/>
    <mergeCell ref="A92:F92"/>
    <mergeCell ref="G92:U92"/>
    <mergeCell ref="V92:AD92"/>
    <mergeCell ref="AE92:AM92"/>
    <mergeCell ref="BO91:BW91"/>
    <mergeCell ref="BX91:CF91"/>
    <mergeCell ref="CG91:CO91"/>
    <mergeCell ref="CP91:CX91"/>
    <mergeCell ref="BX90:CF90"/>
    <mergeCell ref="CG90:CO90"/>
    <mergeCell ref="CP90:CX90"/>
    <mergeCell ref="A91:F91"/>
    <mergeCell ref="G91:U91"/>
    <mergeCell ref="V91:AD91"/>
    <mergeCell ref="AE91:AM91"/>
    <mergeCell ref="AN91:AV91"/>
    <mergeCell ref="AW91:BE91"/>
    <mergeCell ref="BF91:BN91"/>
    <mergeCell ref="AN90:AV90"/>
    <mergeCell ref="AW90:BE90"/>
    <mergeCell ref="BF90:BN90"/>
    <mergeCell ref="BO90:BW90"/>
    <mergeCell ref="A90:F90"/>
    <mergeCell ref="G90:U90"/>
    <mergeCell ref="V90:AD90"/>
    <mergeCell ref="AE90:AM90"/>
    <mergeCell ref="BO89:BW89"/>
    <mergeCell ref="BX89:CF89"/>
    <mergeCell ref="CG89:CO89"/>
    <mergeCell ref="CP89:CX89"/>
    <mergeCell ref="BX88:CF88"/>
    <mergeCell ref="CG88:CO88"/>
    <mergeCell ref="CP88:CX88"/>
    <mergeCell ref="A89:F89"/>
    <mergeCell ref="G89:U89"/>
    <mergeCell ref="V89:AD89"/>
    <mergeCell ref="AE89:AM89"/>
    <mergeCell ref="AN89:AV89"/>
    <mergeCell ref="AW89:BE89"/>
    <mergeCell ref="BF89:BN89"/>
    <mergeCell ref="AN88:AV88"/>
    <mergeCell ref="AW88:BE88"/>
    <mergeCell ref="BF88:BN88"/>
    <mergeCell ref="BO88:BW88"/>
    <mergeCell ref="A88:F88"/>
    <mergeCell ref="G88:U88"/>
    <mergeCell ref="V88:AD88"/>
    <mergeCell ref="AE88:AM88"/>
    <mergeCell ref="BO87:BW87"/>
    <mergeCell ref="BX87:CF87"/>
    <mergeCell ref="CG87:CO87"/>
    <mergeCell ref="CP87:CX87"/>
    <mergeCell ref="BX86:CF86"/>
    <mergeCell ref="CG86:CO86"/>
    <mergeCell ref="CP86:CX86"/>
    <mergeCell ref="A87:F87"/>
    <mergeCell ref="G87:U87"/>
    <mergeCell ref="V87:AD87"/>
    <mergeCell ref="AE87:AM87"/>
    <mergeCell ref="AN87:AV87"/>
    <mergeCell ref="AW87:BE87"/>
    <mergeCell ref="BF87:BN87"/>
    <mergeCell ref="AN86:AV86"/>
    <mergeCell ref="AW86:BE86"/>
    <mergeCell ref="BF86:BN86"/>
    <mergeCell ref="BO86:BW86"/>
    <mergeCell ref="A86:F86"/>
    <mergeCell ref="G86:U86"/>
    <mergeCell ref="V86:AD86"/>
    <mergeCell ref="AE86:AM86"/>
    <mergeCell ref="BO85:BW85"/>
    <mergeCell ref="BX85:CF85"/>
    <mergeCell ref="CG85:CO85"/>
    <mergeCell ref="CP85:CX85"/>
    <mergeCell ref="BX84:CF84"/>
    <mergeCell ref="CG84:CO84"/>
    <mergeCell ref="CP84:CX84"/>
    <mergeCell ref="A85:F85"/>
    <mergeCell ref="G85:U85"/>
    <mergeCell ref="V85:AD85"/>
    <mergeCell ref="AE85:AM85"/>
    <mergeCell ref="AN85:AV85"/>
    <mergeCell ref="AW85:BE85"/>
    <mergeCell ref="BF85:BN85"/>
    <mergeCell ref="AN84:AV84"/>
    <mergeCell ref="AW84:BE84"/>
    <mergeCell ref="BF84:BN84"/>
    <mergeCell ref="BO84:BW84"/>
    <mergeCell ref="A84:F84"/>
    <mergeCell ref="G84:U84"/>
    <mergeCell ref="V84:AD84"/>
    <mergeCell ref="AE84:AM84"/>
    <mergeCell ref="BO83:BW83"/>
    <mergeCell ref="BX83:CF83"/>
    <mergeCell ref="CG83:CO83"/>
    <mergeCell ref="CP83:CX83"/>
    <mergeCell ref="BX82:CF82"/>
    <mergeCell ref="CG82:CO82"/>
    <mergeCell ref="CP82:CX82"/>
    <mergeCell ref="A83:F83"/>
    <mergeCell ref="G83:U83"/>
    <mergeCell ref="V83:AD83"/>
    <mergeCell ref="AE83:AM83"/>
    <mergeCell ref="AN83:AV83"/>
    <mergeCell ref="AW83:BE83"/>
    <mergeCell ref="BF83:BN83"/>
    <mergeCell ref="A81:U82"/>
    <mergeCell ref="V81:AV81"/>
    <mergeCell ref="AW81:BW81"/>
    <mergeCell ref="BX81:CX81"/>
    <mergeCell ref="V82:AD82"/>
    <mergeCell ref="AE82:AM82"/>
    <mergeCell ref="AN82:AV82"/>
    <mergeCell ref="AW82:BE82"/>
    <mergeCell ref="BF82:BN82"/>
    <mergeCell ref="BO82:BW82"/>
    <mergeCell ref="A77:CX77"/>
    <mergeCell ref="A78:CX78"/>
    <mergeCell ref="A79:CX79"/>
    <mergeCell ref="A80:CW80"/>
    <mergeCell ref="BO75:BW75"/>
    <mergeCell ref="BX75:CF75"/>
    <mergeCell ref="CG75:CO75"/>
    <mergeCell ref="CP75:CX75"/>
    <mergeCell ref="BX74:CF74"/>
    <mergeCell ref="CG74:CO74"/>
    <mergeCell ref="CP74:CX74"/>
    <mergeCell ref="A75:F75"/>
    <mergeCell ref="G75:U75"/>
    <mergeCell ref="V75:AD75"/>
    <mergeCell ref="AE75:AM75"/>
    <mergeCell ref="AN75:AV75"/>
    <mergeCell ref="AW75:BE75"/>
    <mergeCell ref="BF75:BN75"/>
    <mergeCell ref="AN74:AV74"/>
    <mergeCell ref="AW74:BE74"/>
    <mergeCell ref="BF74:BN74"/>
    <mergeCell ref="BO74:BW74"/>
    <mergeCell ref="A74:F74"/>
    <mergeCell ref="G74:U74"/>
    <mergeCell ref="V74:AD74"/>
    <mergeCell ref="AE74:AM74"/>
    <mergeCell ref="BO73:BW73"/>
    <mergeCell ref="BX73:CF73"/>
    <mergeCell ref="CG73:CO73"/>
    <mergeCell ref="CP73:CX73"/>
    <mergeCell ref="BX72:CF72"/>
    <mergeCell ref="CG72:CO72"/>
    <mergeCell ref="CP72:CX72"/>
    <mergeCell ref="A73:F73"/>
    <mergeCell ref="G73:U73"/>
    <mergeCell ref="V73:AD73"/>
    <mergeCell ref="AE73:AM73"/>
    <mergeCell ref="AN73:AV73"/>
    <mergeCell ref="AW73:BE73"/>
    <mergeCell ref="BF73:BN73"/>
    <mergeCell ref="AN72:AV72"/>
    <mergeCell ref="AW72:BE72"/>
    <mergeCell ref="BF72:BN72"/>
    <mergeCell ref="BO72:BW72"/>
    <mergeCell ref="A72:F72"/>
    <mergeCell ref="G72:U72"/>
    <mergeCell ref="V72:AD72"/>
    <mergeCell ref="AE72:AM72"/>
    <mergeCell ref="BO71:BW71"/>
    <mergeCell ref="BX71:CF71"/>
    <mergeCell ref="CG71:CO71"/>
    <mergeCell ref="CP71:CX71"/>
    <mergeCell ref="BX70:CF70"/>
    <mergeCell ref="CG70:CO70"/>
    <mergeCell ref="CP70:CX70"/>
    <mergeCell ref="A71:F71"/>
    <mergeCell ref="G71:U71"/>
    <mergeCell ref="V71:AD71"/>
    <mergeCell ref="AE71:AM71"/>
    <mergeCell ref="AN71:AV71"/>
    <mergeCell ref="AW71:BE71"/>
    <mergeCell ref="BF71:BN71"/>
    <mergeCell ref="AN70:AV70"/>
    <mergeCell ref="AW70:BE70"/>
    <mergeCell ref="BF70:BN70"/>
    <mergeCell ref="BO70:BW70"/>
    <mergeCell ref="A70:F70"/>
    <mergeCell ref="G70:U70"/>
    <mergeCell ref="V70:AD70"/>
    <mergeCell ref="AE70:AM70"/>
    <mergeCell ref="BO69:BW69"/>
    <mergeCell ref="BX69:CF69"/>
    <mergeCell ref="CG69:CO69"/>
    <mergeCell ref="CP69:CX69"/>
    <mergeCell ref="BX68:CF68"/>
    <mergeCell ref="CG68:CO68"/>
    <mergeCell ref="CP68:CX68"/>
    <mergeCell ref="A69:F69"/>
    <mergeCell ref="G69:U69"/>
    <mergeCell ref="V69:AD69"/>
    <mergeCell ref="AE69:AM69"/>
    <mergeCell ref="AN69:AV69"/>
    <mergeCell ref="AW69:BE69"/>
    <mergeCell ref="BF69:BN69"/>
    <mergeCell ref="CG67:CO67"/>
    <mergeCell ref="CP67:CX67"/>
    <mergeCell ref="A68:F68"/>
    <mergeCell ref="G68:U68"/>
    <mergeCell ref="V68:AD68"/>
    <mergeCell ref="AE68:AM68"/>
    <mergeCell ref="AN68:AV68"/>
    <mergeCell ref="AW68:BE68"/>
    <mergeCell ref="BF68:BN68"/>
    <mergeCell ref="BO68:BW68"/>
    <mergeCell ref="BX58:CX58"/>
    <mergeCell ref="A67:F67"/>
    <mergeCell ref="G67:U67"/>
    <mergeCell ref="V67:AD67"/>
    <mergeCell ref="AE67:AM67"/>
    <mergeCell ref="AN67:AV67"/>
    <mergeCell ref="AW67:BE67"/>
    <mergeCell ref="BF67:BN67"/>
    <mergeCell ref="BO67:BW67"/>
    <mergeCell ref="BX67:CF67"/>
    <mergeCell ref="A55:CX55"/>
    <mergeCell ref="G52:U52"/>
    <mergeCell ref="V52:AD52"/>
    <mergeCell ref="AE52:AM52"/>
    <mergeCell ref="CP49:CX49"/>
    <mergeCell ref="A50:F50"/>
    <mergeCell ref="G50:U50"/>
    <mergeCell ref="A54:CX54"/>
    <mergeCell ref="BO51:BW51"/>
    <mergeCell ref="BX51:CF51"/>
    <mergeCell ref="CG51:CO51"/>
    <mergeCell ref="CP48:CX48"/>
    <mergeCell ref="A49:F49"/>
    <mergeCell ref="G49:U49"/>
    <mergeCell ref="V49:AD49"/>
    <mergeCell ref="AE49:AM49"/>
    <mergeCell ref="AN49:AV49"/>
    <mergeCell ref="AW49:BE49"/>
    <mergeCell ref="BF49:BN49"/>
    <mergeCell ref="BO49:BW49"/>
    <mergeCell ref="BX49:CF49"/>
    <mergeCell ref="CP47:CX47"/>
    <mergeCell ref="A48:F48"/>
    <mergeCell ref="G48:U48"/>
    <mergeCell ref="V48:AD48"/>
    <mergeCell ref="AE48:AM48"/>
    <mergeCell ref="AN48:AV48"/>
    <mergeCell ref="AW48:BE48"/>
    <mergeCell ref="BF48:BN48"/>
    <mergeCell ref="BO48:BW48"/>
    <mergeCell ref="BX48:CF48"/>
    <mergeCell ref="CP46:CX46"/>
    <mergeCell ref="A47:F47"/>
    <mergeCell ref="G47:U47"/>
    <mergeCell ref="V47:AD47"/>
    <mergeCell ref="AE47:AM47"/>
    <mergeCell ref="AN47:AV47"/>
    <mergeCell ref="AW47:BE47"/>
    <mergeCell ref="BF47:BN47"/>
    <mergeCell ref="BO47:BW47"/>
    <mergeCell ref="BX47:CF47"/>
    <mergeCell ref="CP45:CX45"/>
    <mergeCell ref="A46:F46"/>
    <mergeCell ref="G46:U46"/>
    <mergeCell ref="V46:AD46"/>
    <mergeCell ref="AE46:AM46"/>
    <mergeCell ref="AN46:AV46"/>
    <mergeCell ref="AW46:BE46"/>
    <mergeCell ref="BF46:BN46"/>
    <mergeCell ref="BO46:BW46"/>
    <mergeCell ref="BX46:CF46"/>
    <mergeCell ref="BX35:CX35"/>
    <mergeCell ref="A45:F45"/>
    <mergeCell ref="G45:U45"/>
    <mergeCell ref="V45:AD45"/>
    <mergeCell ref="AE45:AM45"/>
    <mergeCell ref="AN45:AV45"/>
    <mergeCell ref="AW45:BE45"/>
    <mergeCell ref="BF45:BN45"/>
    <mergeCell ref="BO45:BW45"/>
    <mergeCell ref="BX45:CF45"/>
    <mergeCell ref="A28:F28"/>
    <mergeCell ref="G28:U28"/>
    <mergeCell ref="A31:CX31"/>
    <mergeCell ref="A32:CX32"/>
    <mergeCell ref="AN30:AV30"/>
    <mergeCell ref="AW30:BE30"/>
    <mergeCell ref="BF30:BN30"/>
    <mergeCell ref="BO28:BW28"/>
    <mergeCell ref="BX28:CF28"/>
    <mergeCell ref="CG28:CO28"/>
    <mergeCell ref="BO27:BW27"/>
    <mergeCell ref="BX27:CF27"/>
    <mergeCell ref="CG27:CO27"/>
    <mergeCell ref="CP27:CX27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AN26:AV26"/>
    <mergeCell ref="AW26:BE26"/>
    <mergeCell ref="BF26:BN26"/>
    <mergeCell ref="BO26:BW26"/>
    <mergeCell ref="A26:F26"/>
    <mergeCell ref="G26:U26"/>
    <mergeCell ref="V26:AD26"/>
    <mergeCell ref="AE26:AM26"/>
    <mergeCell ref="BO25:BW25"/>
    <mergeCell ref="BX25:CF25"/>
    <mergeCell ref="CG25:CO25"/>
    <mergeCell ref="CP25:CX25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AN24:AV24"/>
    <mergeCell ref="AW24:BE24"/>
    <mergeCell ref="BF24:BN24"/>
    <mergeCell ref="BO24:BW24"/>
    <mergeCell ref="A24:F24"/>
    <mergeCell ref="G24:U24"/>
    <mergeCell ref="V24:AD24"/>
    <mergeCell ref="AE24:AM24"/>
    <mergeCell ref="BO23:BW23"/>
    <mergeCell ref="BX23:CF23"/>
    <mergeCell ref="CG23:CO23"/>
    <mergeCell ref="CP23:CX23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AN22:AV22"/>
    <mergeCell ref="AW22:BE22"/>
    <mergeCell ref="BF22:BN22"/>
    <mergeCell ref="BO22:BW22"/>
    <mergeCell ref="A22:F22"/>
    <mergeCell ref="G22:U22"/>
    <mergeCell ref="V22:AD22"/>
    <mergeCell ref="AE22:AM22"/>
    <mergeCell ref="A11:U12"/>
    <mergeCell ref="V11:AV11"/>
    <mergeCell ref="AW11:BW11"/>
    <mergeCell ref="BX11:CX11"/>
    <mergeCell ref="V12:AD12"/>
    <mergeCell ref="AE12:AM12"/>
    <mergeCell ref="BF12:BN12"/>
    <mergeCell ref="BO12:BW12"/>
    <mergeCell ref="BX12:CF12"/>
    <mergeCell ref="AN12:AV12"/>
    <mergeCell ref="BN2:CX2"/>
    <mergeCell ref="A7:CX7"/>
    <mergeCell ref="A8:CX8"/>
    <mergeCell ref="A9:CW9"/>
    <mergeCell ref="BX66:CF66"/>
    <mergeCell ref="CG66:CO66"/>
    <mergeCell ref="CP66:CX66"/>
    <mergeCell ref="AN66:AV66"/>
    <mergeCell ref="AW66:BE66"/>
    <mergeCell ref="BF66:BN66"/>
    <mergeCell ref="BO66:BW66"/>
    <mergeCell ref="A66:F66"/>
    <mergeCell ref="G66:U66"/>
    <mergeCell ref="V66:AD66"/>
    <mergeCell ref="AE66:AM66"/>
    <mergeCell ref="BX65:CF65"/>
    <mergeCell ref="CG65:CO65"/>
    <mergeCell ref="CP65:CX65"/>
    <mergeCell ref="BX64:CF64"/>
    <mergeCell ref="CG64:CO64"/>
    <mergeCell ref="CP64:CX64"/>
    <mergeCell ref="BO64:BW64"/>
    <mergeCell ref="A65:F65"/>
    <mergeCell ref="G65:U65"/>
    <mergeCell ref="V65:AD65"/>
    <mergeCell ref="AE65:AM65"/>
    <mergeCell ref="BO65:BW65"/>
    <mergeCell ref="AN65:AV65"/>
    <mergeCell ref="AW65:BE65"/>
    <mergeCell ref="BF65:BN65"/>
    <mergeCell ref="BX63:CF63"/>
    <mergeCell ref="CG63:CO63"/>
    <mergeCell ref="CP63:CX63"/>
    <mergeCell ref="A64:F64"/>
    <mergeCell ref="G64:U64"/>
    <mergeCell ref="V64:AD64"/>
    <mergeCell ref="AE64:AM64"/>
    <mergeCell ref="AN64:AV64"/>
    <mergeCell ref="AW64:BE64"/>
    <mergeCell ref="BF64:BN64"/>
    <mergeCell ref="AN63:AV63"/>
    <mergeCell ref="AW63:BE63"/>
    <mergeCell ref="BF63:BN63"/>
    <mergeCell ref="BO63:BW63"/>
    <mergeCell ref="A63:F63"/>
    <mergeCell ref="G63:U63"/>
    <mergeCell ref="V63:AD63"/>
    <mergeCell ref="AE63:AM63"/>
    <mergeCell ref="BO62:BW62"/>
    <mergeCell ref="BX62:CF62"/>
    <mergeCell ref="CG62:CO62"/>
    <mergeCell ref="CP62:CX62"/>
    <mergeCell ref="BX61:CF61"/>
    <mergeCell ref="CG61:CO61"/>
    <mergeCell ref="CP61:CX61"/>
    <mergeCell ref="A62:F62"/>
    <mergeCell ref="G62:U62"/>
    <mergeCell ref="V62:AD62"/>
    <mergeCell ref="AE62:AM62"/>
    <mergeCell ref="AN62:AV62"/>
    <mergeCell ref="AW62:BE62"/>
    <mergeCell ref="BF62:BN62"/>
    <mergeCell ref="AN61:AV61"/>
    <mergeCell ref="AW61:BE61"/>
    <mergeCell ref="BF61:BN61"/>
    <mergeCell ref="BO61:BW61"/>
    <mergeCell ref="A61:F61"/>
    <mergeCell ref="G61:U61"/>
    <mergeCell ref="V61:AD61"/>
    <mergeCell ref="AE61:AM61"/>
    <mergeCell ref="BO60:BW60"/>
    <mergeCell ref="BX60:CF60"/>
    <mergeCell ref="CG60:CO60"/>
    <mergeCell ref="CP60:CX60"/>
    <mergeCell ref="BX59:CF59"/>
    <mergeCell ref="CG59:CO59"/>
    <mergeCell ref="CP59:CX59"/>
    <mergeCell ref="A60:F60"/>
    <mergeCell ref="G60:U60"/>
    <mergeCell ref="V60:AD60"/>
    <mergeCell ref="AE60:AM60"/>
    <mergeCell ref="AN60:AV60"/>
    <mergeCell ref="AW60:BE60"/>
    <mergeCell ref="BF60:BN60"/>
    <mergeCell ref="BF59:BN59"/>
    <mergeCell ref="V58:AV58"/>
    <mergeCell ref="AW58:BW58"/>
    <mergeCell ref="A58:U59"/>
    <mergeCell ref="V59:AD59"/>
    <mergeCell ref="AE59:AM59"/>
    <mergeCell ref="AN59:AV59"/>
    <mergeCell ref="AW59:BE59"/>
    <mergeCell ref="BO59:BW59"/>
    <mergeCell ref="A57:CW57"/>
    <mergeCell ref="A56:CX56"/>
    <mergeCell ref="BX52:CF52"/>
    <mergeCell ref="CG52:CO52"/>
    <mergeCell ref="CP52:CX52"/>
    <mergeCell ref="AN52:AV52"/>
    <mergeCell ref="AW52:BE52"/>
    <mergeCell ref="BF52:BN52"/>
    <mergeCell ref="BO52:BW52"/>
    <mergeCell ref="A52:F52"/>
    <mergeCell ref="CP51:CX51"/>
    <mergeCell ref="BX50:CF50"/>
    <mergeCell ref="CG50:CO50"/>
    <mergeCell ref="CP50:CX50"/>
    <mergeCell ref="A51:F51"/>
    <mergeCell ref="G51:U51"/>
    <mergeCell ref="V51:AD51"/>
    <mergeCell ref="AE51:AM51"/>
    <mergeCell ref="AN51:AV51"/>
    <mergeCell ref="AW51:BE51"/>
    <mergeCell ref="BF51:BN51"/>
    <mergeCell ref="V50:AD50"/>
    <mergeCell ref="AE50:AM50"/>
    <mergeCell ref="AN50:AV50"/>
    <mergeCell ref="AW50:BE50"/>
    <mergeCell ref="BF50:BN50"/>
    <mergeCell ref="BO50:BW50"/>
    <mergeCell ref="BO44:BW44"/>
    <mergeCell ref="BX44:CF44"/>
    <mergeCell ref="CG44:CO44"/>
    <mergeCell ref="CG45:CO45"/>
    <mergeCell ref="CG46:CO46"/>
    <mergeCell ref="CG47:CO47"/>
    <mergeCell ref="CG48:CO48"/>
    <mergeCell ref="CG49:CO49"/>
    <mergeCell ref="CP44:CX44"/>
    <mergeCell ref="BX43:CF43"/>
    <mergeCell ref="CG43:CO43"/>
    <mergeCell ref="CP43:CX43"/>
    <mergeCell ref="A44:F44"/>
    <mergeCell ref="G44:U44"/>
    <mergeCell ref="V44:AD44"/>
    <mergeCell ref="AE44:AM44"/>
    <mergeCell ref="AN44:AV44"/>
    <mergeCell ref="AW44:BE44"/>
    <mergeCell ref="BF44:BN44"/>
    <mergeCell ref="AN43:AV43"/>
    <mergeCell ref="AW43:BE43"/>
    <mergeCell ref="BF43:BN43"/>
    <mergeCell ref="A43:F43"/>
    <mergeCell ref="G43:U43"/>
    <mergeCell ref="V43:AD43"/>
    <mergeCell ref="AE43:AM43"/>
    <mergeCell ref="BX42:CF42"/>
    <mergeCell ref="CG42:CO42"/>
    <mergeCell ref="CP42:CX42"/>
    <mergeCell ref="BO43:BW43"/>
    <mergeCell ref="AN42:AV42"/>
    <mergeCell ref="AW42:BE42"/>
    <mergeCell ref="BF42:BN42"/>
    <mergeCell ref="BO42:BW42"/>
    <mergeCell ref="A42:F42"/>
    <mergeCell ref="G42:U42"/>
    <mergeCell ref="V42:AD42"/>
    <mergeCell ref="AE42:AM42"/>
    <mergeCell ref="BO41:BW41"/>
    <mergeCell ref="BX41:CF41"/>
    <mergeCell ref="CG41:CO41"/>
    <mergeCell ref="CP41:CX41"/>
    <mergeCell ref="BX40:CF40"/>
    <mergeCell ref="CG40:CO40"/>
    <mergeCell ref="CP40:CX40"/>
    <mergeCell ref="A41:F41"/>
    <mergeCell ref="G41:U41"/>
    <mergeCell ref="V41:AD41"/>
    <mergeCell ref="AE41:AM41"/>
    <mergeCell ref="AN41:AV41"/>
    <mergeCell ref="AW41:BE41"/>
    <mergeCell ref="BF41:BN41"/>
    <mergeCell ref="AN40:AV40"/>
    <mergeCell ref="AW40:BE40"/>
    <mergeCell ref="BF40:BN40"/>
    <mergeCell ref="BO40:BW40"/>
    <mergeCell ref="A40:F40"/>
    <mergeCell ref="G40:U40"/>
    <mergeCell ref="V40:AD40"/>
    <mergeCell ref="AE40:AM40"/>
    <mergeCell ref="BO39:BW39"/>
    <mergeCell ref="BX39:CF39"/>
    <mergeCell ref="CG39:CO39"/>
    <mergeCell ref="CP39:CX39"/>
    <mergeCell ref="BX38:CF38"/>
    <mergeCell ref="CG38:CO38"/>
    <mergeCell ref="CP38:CX38"/>
    <mergeCell ref="A39:F39"/>
    <mergeCell ref="G39:U39"/>
    <mergeCell ref="V39:AD39"/>
    <mergeCell ref="AE39:AM39"/>
    <mergeCell ref="AN39:AV39"/>
    <mergeCell ref="AW39:BE39"/>
    <mergeCell ref="BF39:BN39"/>
    <mergeCell ref="AN38:AV38"/>
    <mergeCell ref="AW38:BE38"/>
    <mergeCell ref="BF38:BN38"/>
    <mergeCell ref="BO38:BW38"/>
    <mergeCell ref="A38:F38"/>
    <mergeCell ref="G38:U38"/>
    <mergeCell ref="V38:AD38"/>
    <mergeCell ref="AE38:AM38"/>
    <mergeCell ref="BO37:BW37"/>
    <mergeCell ref="BX37:CF37"/>
    <mergeCell ref="CG37:CO37"/>
    <mergeCell ref="CP37:CX37"/>
    <mergeCell ref="BX36:CF36"/>
    <mergeCell ref="CG36:CO36"/>
    <mergeCell ref="CP36:CX36"/>
    <mergeCell ref="A37:F37"/>
    <mergeCell ref="G37:U37"/>
    <mergeCell ref="V37:AD37"/>
    <mergeCell ref="AE37:AM37"/>
    <mergeCell ref="AN37:AV37"/>
    <mergeCell ref="AW37:BE37"/>
    <mergeCell ref="BF37:BN37"/>
    <mergeCell ref="BF36:BN36"/>
    <mergeCell ref="V35:AV35"/>
    <mergeCell ref="AW35:BW35"/>
    <mergeCell ref="A35:U36"/>
    <mergeCell ref="V36:AD36"/>
    <mergeCell ref="AE36:AM36"/>
    <mergeCell ref="AN36:AV36"/>
    <mergeCell ref="AW36:BE36"/>
    <mergeCell ref="BO36:BW36"/>
    <mergeCell ref="A34:CW34"/>
    <mergeCell ref="A33:CX33"/>
    <mergeCell ref="BO30:BW30"/>
    <mergeCell ref="BX30:CF30"/>
    <mergeCell ref="CG30:CO30"/>
    <mergeCell ref="CP30:CX30"/>
    <mergeCell ref="A30:F30"/>
    <mergeCell ref="G30:U30"/>
    <mergeCell ref="V30:AD30"/>
    <mergeCell ref="AE30:AM30"/>
    <mergeCell ref="CP28:CX28"/>
    <mergeCell ref="V28:AD28"/>
    <mergeCell ref="AE28:AM28"/>
    <mergeCell ref="AN28:AV28"/>
    <mergeCell ref="AW28:BE28"/>
    <mergeCell ref="BF28:BN28"/>
    <mergeCell ref="BO21:BW21"/>
    <mergeCell ref="BX21:CF21"/>
    <mergeCell ref="CG21:CO21"/>
    <mergeCell ref="CP21:CX21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AN20:AV20"/>
    <mergeCell ref="AW20:BE20"/>
    <mergeCell ref="BF20:BN20"/>
    <mergeCell ref="BO20:BW20"/>
    <mergeCell ref="A20:F20"/>
    <mergeCell ref="G20:U20"/>
    <mergeCell ref="V20:AD20"/>
    <mergeCell ref="AE20:AM20"/>
    <mergeCell ref="BO19:BW19"/>
    <mergeCell ref="BX19:CF19"/>
    <mergeCell ref="CG19:CO19"/>
    <mergeCell ref="CP19:CX19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AN18:AV18"/>
    <mergeCell ref="AW18:BE18"/>
    <mergeCell ref="BF18:BN18"/>
    <mergeCell ref="BO18:BW18"/>
    <mergeCell ref="A18:F18"/>
    <mergeCell ref="G18:U18"/>
    <mergeCell ref="V18:AD18"/>
    <mergeCell ref="AE18:AM18"/>
    <mergeCell ref="BO17:BW17"/>
    <mergeCell ref="BX17:CF17"/>
    <mergeCell ref="CG17:CO17"/>
    <mergeCell ref="CP17:CX17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AN16:AV16"/>
    <mergeCell ref="AW16:BE16"/>
    <mergeCell ref="BF16:BN16"/>
    <mergeCell ref="BO16:BW16"/>
    <mergeCell ref="A16:F16"/>
    <mergeCell ref="G16:U16"/>
    <mergeCell ref="V16:AD16"/>
    <mergeCell ref="AE16:AM16"/>
    <mergeCell ref="AW12:BE12"/>
    <mergeCell ref="CG12:CO12"/>
    <mergeCell ref="CP12:CX12"/>
    <mergeCell ref="A13:F13"/>
    <mergeCell ref="G13:U13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N15:AV15"/>
    <mergeCell ref="AW15:BE15"/>
    <mergeCell ref="BF15:BN15"/>
    <mergeCell ref="BO15:BW15"/>
    <mergeCell ref="BX15:CF15"/>
    <mergeCell ref="CG15:CO15"/>
    <mergeCell ref="CP15:CX15"/>
    <mergeCell ref="A15:F15"/>
    <mergeCell ref="G15:U15"/>
    <mergeCell ref="V15:AD15"/>
    <mergeCell ref="AE15:AM15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3" max="101" man="1"/>
    <brk id="56" max="101" man="1"/>
    <brk id="79" max="10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V76"/>
  <sheetViews>
    <sheetView view="pageBreakPreview" zoomScaleSheetLayoutView="100" workbookViewId="0" topLeftCell="A1">
      <selection activeCell="A1" sqref="A1:IV16384"/>
    </sheetView>
  </sheetViews>
  <sheetFormatPr defaultColWidth="9.33203125" defaultRowHeight="12.75" outlineLevelRow="1"/>
  <cols>
    <col min="1" max="16384" width="1.0078125" style="72" customWidth="1"/>
  </cols>
  <sheetData>
    <row r="1" s="68" customFormat="1" ht="12.75">
      <c r="BO1" s="68" t="s">
        <v>131</v>
      </c>
    </row>
    <row r="2" spans="67:102" s="68" customFormat="1" ht="39.75" customHeight="1">
      <c r="BO2" s="238" t="s">
        <v>1</v>
      </c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8"/>
      <c r="CH2" s="238"/>
      <c r="CI2" s="238"/>
      <c r="CJ2" s="238"/>
      <c r="CK2" s="238"/>
      <c r="CL2" s="238"/>
      <c r="CM2" s="238"/>
      <c r="CN2" s="238"/>
      <c r="CO2" s="238"/>
      <c r="CP2" s="238"/>
      <c r="CQ2" s="238"/>
      <c r="CR2" s="238"/>
      <c r="CS2" s="238"/>
      <c r="CT2" s="238"/>
      <c r="CU2" s="238"/>
      <c r="CV2" s="238"/>
      <c r="CW2" s="238"/>
      <c r="CX2" s="238"/>
    </row>
    <row r="3" s="68" customFormat="1" ht="5.25" customHeight="1"/>
    <row r="4" s="69" customFormat="1" ht="12">
      <c r="BO4" s="69" t="s">
        <v>19</v>
      </c>
    </row>
    <row r="5" s="69" customFormat="1" ht="12">
      <c r="BO5" s="69" t="s">
        <v>20</v>
      </c>
    </row>
    <row r="6" s="68" customFormat="1" ht="12.75"/>
    <row r="7" spans="1:102" s="70" customFormat="1" ht="18.75" customHeight="1">
      <c r="A7" s="229" t="s">
        <v>114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</row>
    <row r="8" spans="1:102" s="71" customFormat="1" ht="36.75" customHeight="1">
      <c r="A8" s="230" t="s">
        <v>156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BU8" s="230"/>
      <c r="BV8" s="230"/>
      <c r="BW8" s="230"/>
      <c r="BX8" s="230"/>
      <c r="BY8" s="230"/>
      <c r="BZ8" s="230"/>
      <c r="CA8" s="230"/>
      <c r="CB8" s="230"/>
      <c r="CC8" s="230"/>
      <c r="CD8" s="230"/>
      <c r="CE8" s="230"/>
      <c r="CF8" s="230"/>
      <c r="CG8" s="230"/>
      <c r="CH8" s="230"/>
      <c r="CI8" s="230"/>
      <c r="CJ8" s="230"/>
      <c r="CK8" s="230"/>
      <c r="CL8" s="230"/>
      <c r="CM8" s="230"/>
      <c r="CN8" s="230"/>
      <c r="CO8" s="230"/>
      <c r="CP8" s="230"/>
      <c r="CQ8" s="230"/>
      <c r="CR8" s="230"/>
      <c r="CS8" s="230"/>
      <c r="CT8" s="230"/>
      <c r="CU8" s="230"/>
      <c r="CV8" s="230"/>
      <c r="CW8" s="230"/>
      <c r="CX8" s="230"/>
    </row>
    <row r="9" ht="12" customHeight="1"/>
    <row r="10" spans="1:102" s="73" customFormat="1" ht="33.75" customHeight="1">
      <c r="A10" s="231" t="s">
        <v>132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2"/>
      <c r="AI10" s="228" t="s">
        <v>133</v>
      </c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36"/>
      <c r="BQ10" s="228" t="s">
        <v>118</v>
      </c>
      <c r="BR10" s="235"/>
      <c r="BS10" s="235"/>
      <c r="BT10" s="235"/>
      <c r="BU10" s="235"/>
      <c r="BV10" s="235"/>
      <c r="BW10" s="235"/>
      <c r="BX10" s="235"/>
      <c r="BY10" s="235"/>
      <c r="BZ10" s="235"/>
      <c r="CA10" s="235"/>
      <c r="CB10" s="235"/>
      <c r="CC10" s="235"/>
      <c r="CD10" s="235"/>
      <c r="CE10" s="235"/>
      <c r="CF10" s="235"/>
      <c r="CG10" s="235"/>
      <c r="CH10" s="235"/>
      <c r="CI10" s="235"/>
      <c r="CJ10" s="235"/>
      <c r="CK10" s="235"/>
      <c r="CL10" s="235"/>
      <c r="CM10" s="235"/>
      <c r="CN10" s="235"/>
      <c r="CO10" s="235"/>
      <c r="CP10" s="235"/>
      <c r="CQ10" s="235"/>
      <c r="CR10" s="235"/>
      <c r="CS10" s="235"/>
      <c r="CT10" s="235"/>
      <c r="CU10" s="235"/>
      <c r="CV10" s="235"/>
      <c r="CW10" s="235"/>
      <c r="CX10" s="235"/>
    </row>
    <row r="11" spans="1:102" s="73" customFormat="1" ht="33.75" customHeight="1">
      <c r="A11" s="233"/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4"/>
      <c r="AI11" s="227" t="s">
        <v>109</v>
      </c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 t="s">
        <v>110</v>
      </c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 t="s">
        <v>120</v>
      </c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 t="s">
        <v>109</v>
      </c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7" t="s">
        <v>110</v>
      </c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 t="s">
        <v>120</v>
      </c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8"/>
    </row>
    <row r="12" spans="1:102" s="74" customFormat="1" ht="16.5" customHeight="1">
      <c r="A12" s="221" t="s">
        <v>46</v>
      </c>
      <c r="B12" s="221"/>
      <c r="C12" s="221"/>
      <c r="D12" s="221"/>
      <c r="E12" s="221"/>
      <c r="F12" s="221"/>
      <c r="G12" s="222" t="s">
        <v>121</v>
      </c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19">
        <f>155+89+AI34</f>
        <v>418</v>
      </c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19"/>
      <c r="BQ12" s="225">
        <f>1670.2+1075.32+BQ34</f>
        <v>4460.79</v>
      </c>
      <c r="BR12" s="225"/>
      <c r="BS12" s="225"/>
      <c r="BT12" s="225"/>
      <c r="BU12" s="225"/>
      <c r="BV12" s="225"/>
      <c r="BW12" s="225"/>
      <c r="BX12" s="225"/>
      <c r="BY12" s="225"/>
      <c r="BZ12" s="225"/>
      <c r="CA12" s="225"/>
      <c r="CB12" s="219"/>
      <c r="CC12" s="219"/>
      <c r="CD12" s="219"/>
      <c r="CE12" s="219"/>
      <c r="CF12" s="219"/>
      <c r="CG12" s="219"/>
      <c r="CH12" s="219"/>
      <c r="CI12" s="219"/>
      <c r="CJ12" s="219"/>
      <c r="CK12" s="219"/>
      <c r="CL12" s="219"/>
      <c r="CM12" s="219"/>
      <c r="CN12" s="219"/>
      <c r="CO12" s="219"/>
      <c r="CP12" s="219"/>
      <c r="CQ12" s="219"/>
      <c r="CR12" s="219"/>
      <c r="CS12" s="219"/>
      <c r="CT12" s="219"/>
      <c r="CU12" s="219"/>
      <c r="CV12" s="219"/>
      <c r="CW12" s="219"/>
      <c r="CX12" s="220"/>
    </row>
    <row r="13" spans="1:102" s="74" customFormat="1" ht="16.5" customHeight="1">
      <c r="A13" s="216"/>
      <c r="B13" s="216"/>
      <c r="C13" s="216"/>
      <c r="D13" s="216"/>
      <c r="E13" s="216"/>
      <c r="F13" s="216"/>
      <c r="G13" s="217" t="s">
        <v>122</v>
      </c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26"/>
      <c r="BR13" s="226"/>
      <c r="BS13" s="226"/>
      <c r="BT13" s="226"/>
      <c r="BU13" s="226"/>
      <c r="BV13" s="226"/>
      <c r="BW13" s="226"/>
      <c r="BX13" s="226"/>
      <c r="BY13" s="226"/>
      <c r="BZ13" s="226"/>
      <c r="CA13" s="226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5"/>
    </row>
    <row r="14" spans="1:102" s="74" customFormat="1" ht="16.5" customHeight="1">
      <c r="A14" s="211"/>
      <c r="B14" s="211"/>
      <c r="C14" s="211"/>
      <c r="D14" s="211"/>
      <c r="E14" s="211"/>
      <c r="F14" s="211"/>
      <c r="G14" s="212" t="s">
        <v>123</v>
      </c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09">
        <f>147+89+AI36</f>
        <v>387</v>
      </c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24">
        <f>1650.2+1075.32+BQ36</f>
        <v>4208.59</v>
      </c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  <c r="CL14" s="209"/>
      <c r="CM14" s="209"/>
      <c r="CN14" s="209"/>
      <c r="CO14" s="209"/>
      <c r="CP14" s="209"/>
      <c r="CQ14" s="209"/>
      <c r="CR14" s="209"/>
      <c r="CS14" s="209"/>
      <c r="CT14" s="209"/>
      <c r="CU14" s="209"/>
      <c r="CV14" s="209"/>
      <c r="CW14" s="209"/>
      <c r="CX14" s="210"/>
    </row>
    <row r="15" spans="1:102" s="74" customFormat="1" ht="33.75" customHeight="1">
      <c r="A15" s="221" t="s">
        <v>49</v>
      </c>
      <c r="B15" s="221"/>
      <c r="C15" s="221"/>
      <c r="D15" s="221"/>
      <c r="E15" s="221"/>
      <c r="F15" s="221"/>
      <c r="G15" s="222" t="s">
        <v>134</v>
      </c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19">
        <f>31+24+AI37</f>
        <v>82</v>
      </c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>
        <f>2+1+AT37</f>
        <v>3</v>
      </c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19"/>
      <c r="BQ15" s="219">
        <f>1992.2+1502.6+BQ37</f>
        <v>5453.8</v>
      </c>
      <c r="BR15" s="219"/>
      <c r="BS15" s="219"/>
      <c r="BT15" s="219"/>
      <c r="BU15" s="219"/>
      <c r="BV15" s="219"/>
      <c r="BW15" s="219"/>
      <c r="BX15" s="219"/>
      <c r="BY15" s="219"/>
      <c r="BZ15" s="219"/>
      <c r="CA15" s="219"/>
      <c r="CB15" s="225">
        <f>CB59+CB37</f>
        <v>302.56</v>
      </c>
      <c r="CC15" s="225"/>
      <c r="CD15" s="225"/>
      <c r="CE15" s="225"/>
      <c r="CF15" s="225"/>
      <c r="CG15" s="225"/>
      <c r="CH15" s="225"/>
      <c r="CI15" s="225"/>
      <c r="CJ15" s="225"/>
      <c r="CK15" s="225"/>
      <c r="CL15" s="225"/>
      <c r="CM15" s="219"/>
      <c r="CN15" s="219"/>
      <c r="CO15" s="219"/>
      <c r="CP15" s="219"/>
      <c r="CQ15" s="219"/>
      <c r="CR15" s="219"/>
      <c r="CS15" s="219"/>
      <c r="CT15" s="219"/>
      <c r="CU15" s="219"/>
      <c r="CV15" s="219"/>
      <c r="CW15" s="219"/>
      <c r="CX15" s="220"/>
    </row>
    <row r="16" spans="1:102" s="74" customFormat="1" ht="16.5" customHeight="1">
      <c r="A16" s="216"/>
      <c r="B16" s="216"/>
      <c r="C16" s="216"/>
      <c r="D16" s="216"/>
      <c r="E16" s="216"/>
      <c r="F16" s="216"/>
      <c r="G16" s="217" t="s">
        <v>122</v>
      </c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5"/>
    </row>
    <row r="17" spans="1:102" s="74" customFormat="1" ht="16.5" customHeight="1">
      <c r="A17" s="211"/>
      <c r="B17" s="211"/>
      <c r="C17" s="211"/>
      <c r="D17" s="211"/>
      <c r="E17" s="211"/>
      <c r="F17" s="211"/>
      <c r="G17" s="212" t="s">
        <v>125</v>
      </c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09" t="s">
        <v>148</v>
      </c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 t="s">
        <v>148</v>
      </c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 t="s">
        <v>148</v>
      </c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 t="s">
        <v>148</v>
      </c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  <c r="CB17" s="209" t="s">
        <v>148</v>
      </c>
      <c r="CC17" s="209"/>
      <c r="CD17" s="209"/>
      <c r="CE17" s="209"/>
      <c r="CF17" s="209"/>
      <c r="CG17" s="209"/>
      <c r="CH17" s="209"/>
      <c r="CI17" s="209"/>
      <c r="CJ17" s="209"/>
      <c r="CK17" s="209"/>
      <c r="CL17" s="209"/>
      <c r="CM17" s="209" t="s">
        <v>148</v>
      </c>
      <c r="CN17" s="209"/>
      <c r="CO17" s="209"/>
      <c r="CP17" s="209"/>
      <c r="CQ17" s="209"/>
      <c r="CR17" s="209"/>
      <c r="CS17" s="209"/>
      <c r="CT17" s="209"/>
      <c r="CU17" s="209"/>
      <c r="CV17" s="209"/>
      <c r="CW17" s="209"/>
      <c r="CX17" s="210"/>
    </row>
    <row r="18" spans="1:102" s="74" customFormat="1" ht="33.75" customHeight="1">
      <c r="A18" s="221" t="s">
        <v>51</v>
      </c>
      <c r="B18" s="221"/>
      <c r="C18" s="221"/>
      <c r="D18" s="221"/>
      <c r="E18" s="221"/>
      <c r="F18" s="221"/>
      <c r="G18" s="222" t="s">
        <v>126</v>
      </c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19">
        <f>8+6+AI40</f>
        <v>16</v>
      </c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>
        <f>3+1+AT40</f>
        <v>5</v>
      </c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25">
        <f>2159.62+1411+BQ40</f>
        <v>4045.62</v>
      </c>
      <c r="BR18" s="225"/>
      <c r="BS18" s="225"/>
      <c r="BT18" s="225"/>
      <c r="BU18" s="225"/>
      <c r="BV18" s="225"/>
      <c r="BW18" s="225"/>
      <c r="BX18" s="225"/>
      <c r="BY18" s="225"/>
      <c r="BZ18" s="225"/>
      <c r="CA18" s="225"/>
      <c r="CB18" s="225">
        <f>CB62+CB40</f>
        <v>2268.37</v>
      </c>
      <c r="CC18" s="225"/>
      <c r="CD18" s="225"/>
      <c r="CE18" s="225"/>
      <c r="CF18" s="225"/>
      <c r="CG18" s="225"/>
      <c r="CH18" s="225"/>
      <c r="CI18" s="225"/>
      <c r="CJ18" s="225"/>
      <c r="CK18" s="225"/>
      <c r="CL18" s="225"/>
      <c r="CM18" s="219"/>
      <c r="CN18" s="219"/>
      <c r="CO18" s="219"/>
      <c r="CP18" s="219"/>
      <c r="CQ18" s="219"/>
      <c r="CR18" s="219"/>
      <c r="CS18" s="219"/>
      <c r="CT18" s="219"/>
      <c r="CU18" s="219"/>
      <c r="CV18" s="219"/>
      <c r="CW18" s="219"/>
      <c r="CX18" s="220"/>
    </row>
    <row r="19" spans="1:102" s="74" customFormat="1" ht="16.5" customHeight="1">
      <c r="A19" s="216"/>
      <c r="B19" s="216"/>
      <c r="C19" s="216"/>
      <c r="D19" s="216"/>
      <c r="E19" s="216"/>
      <c r="F19" s="216"/>
      <c r="G19" s="217" t="s">
        <v>122</v>
      </c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26"/>
      <c r="BR19" s="226"/>
      <c r="BS19" s="226"/>
      <c r="BT19" s="226"/>
      <c r="BU19" s="226"/>
      <c r="BV19" s="226"/>
      <c r="BW19" s="226"/>
      <c r="BX19" s="226"/>
      <c r="BY19" s="226"/>
      <c r="BZ19" s="226"/>
      <c r="CA19" s="226"/>
      <c r="CB19" s="226"/>
      <c r="CC19" s="226"/>
      <c r="CD19" s="226"/>
      <c r="CE19" s="226"/>
      <c r="CF19" s="226"/>
      <c r="CG19" s="226"/>
      <c r="CH19" s="226"/>
      <c r="CI19" s="226"/>
      <c r="CJ19" s="226"/>
      <c r="CK19" s="226"/>
      <c r="CL19" s="226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5"/>
    </row>
    <row r="20" spans="1:102" s="74" customFormat="1" ht="33.75" customHeight="1">
      <c r="A20" s="211"/>
      <c r="B20" s="211"/>
      <c r="C20" s="211"/>
      <c r="D20" s="211"/>
      <c r="E20" s="211"/>
      <c r="F20" s="211"/>
      <c r="G20" s="212" t="s">
        <v>135</v>
      </c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>
        <v>1</v>
      </c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>
        <f>CB64</f>
        <v>621.17</v>
      </c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  <c r="CM20" s="209"/>
      <c r="CN20" s="209"/>
      <c r="CO20" s="209"/>
      <c r="CP20" s="209"/>
      <c r="CQ20" s="209"/>
      <c r="CR20" s="209"/>
      <c r="CS20" s="209"/>
      <c r="CT20" s="209"/>
      <c r="CU20" s="209"/>
      <c r="CV20" s="209"/>
      <c r="CW20" s="209"/>
      <c r="CX20" s="210"/>
    </row>
    <row r="21" spans="1:102" s="74" customFormat="1" ht="33.75" customHeight="1">
      <c r="A21" s="221" t="s">
        <v>57</v>
      </c>
      <c r="B21" s="221"/>
      <c r="C21" s="221"/>
      <c r="D21" s="221"/>
      <c r="E21" s="221"/>
      <c r="F21" s="221"/>
      <c r="G21" s="222" t="s">
        <v>128</v>
      </c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19">
        <f>AI43</f>
        <v>1</v>
      </c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>
        <f>2+AT43</f>
        <v>3</v>
      </c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>
        <f>BQ43</f>
        <v>750</v>
      </c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  <c r="CB21" s="225">
        <f>CB65+CB43</f>
        <v>5827.32</v>
      </c>
      <c r="CC21" s="219"/>
      <c r="CD21" s="219"/>
      <c r="CE21" s="219"/>
      <c r="CF21" s="219"/>
      <c r="CG21" s="219"/>
      <c r="CH21" s="219"/>
      <c r="CI21" s="219"/>
      <c r="CJ21" s="219"/>
      <c r="CK21" s="219"/>
      <c r="CL21" s="219"/>
      <c r="CM21" s="219"/>
      <c r="CN21" s="219"/>
      <c r="CO21" s="219"/>
      <c r="CP21" s="219"/>
      <c r="CQ21" s="219"/>
      <c r="CR21" s="219"/>
      <c r="CS21" s="219"/>
      <c r="CT21" s="219"/>
      <c r="CU21" s="219"/>
      <c r="CV21" s="219"/>
      <c r="CW21" s="219"/>
      <c r="CX21" s="220"/>
    </row>
    <row r="22" spans="1:102" s="74" customFormat="1" ht="16.5" customHeight="1">
      <c r="A22" s="216"/>
      <c r="B22" s="216"/>
      <c r="C22" s="216"/>
      <c r="D22" s="216"/>
      <c r="E22" s="216"/>
      <c r="F22" s="216"/>
      <c r="G22" s="217" t="s">
        <v>122</v>
      </c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5"/>
    </row>
    <row r="23" spans="1:102" s="74" customFormat="1" ht="33.75" customHeight="1">
      <c r="A23" s="211"/>
      <c r="B23" s="211"/>
      <c r="C23" s="211"/>
      <c r="D23" s="211"/>
      <c r="E23" s="211"/>
      <c r="F23" s="211"/>
      <c r="G23" s="212" t="s">
        <v>135</v>
      </c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>
        <f>AT45</f>
        <v>1</v>
      </c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09"/>
      <c r="BN23" s="209"/>
      <c r="BO23" s="209"/>
      <c r="BP23" s="209"/>
      <c r="BQ23" s="209"/>
      <c r="BR23" s="209"/>
      <c r="BS23" s="209"/>
      <c r="BT23" s="209"/>
      <c r="BU23" s="209"/>
      <c r="BV23" s="209"/>
      <c r="BW23" s="209"/>
      <c r="BX23" s="209"/>
      <c r="BY23" s="209"/>
      <c r="BZ23" s="209"/>
      <c r="CA23" s="209"/>
      <c r="CB23" s="224">
        <f>CB45</f>
        <v>1748.66</v>
      </c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  <c r="CM23" s="209"/>
      <c r="CN23" s="209"/>
      <c r="CO23" s="209"/>
      <c r="CP23" s="209"/>
      <c r="CQ23" s="209"/>
      <c r="CR23" s="209"/>
      <c r="CS23" s="209"/>
      <c r="CT23" s="209"/>
      <c r="CU23" s="209"/>
      <c r="CV23" s="209"/>
      <c r="CW23" s="209"/>
      <c r="CX23" s="210"/>
    </row>
    <row r="24" spans="1:102" s="74" customFormat="1" ht="16.5" customHeight="1">
      <c r="A24" s="221" t="s">
        <v>59</v>
      </c>
      <c r="B24" s="221"/>
      <c r="C24" s="221"/>
      <c r="D24" s="221"/>
      <c r="E24" s="221"/>
      <c r="F24" s="221"/>
      <c r="G24" s="222" t="s">
        <v>129</v>
      </c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  <c r="CB24" s="219"/>
      <c r="CC24" s="219"/>
      <c r="CD24" s="219"/>
      <c r="CE24" s="219"/>
      <c r="CF24" s="219"/>
      <c r="CG24" s="219"/>
      <c r="CH24" s="219"/>
      <c r="CI24" s="219"/>
      <c r="CJ24" s="219"/>
      <c r="CK24" s="219"/>
      <c r="CL24" s="219"/>
      <c r="CM24" s="219"/>
      <c r="CN24" s="219"/>
      <c r="CO24" s="219"/>
      <c r="CP24" s="219"/>
      <c r="CQ24" s="219"/>
      <c r="CR24" s="219"/>
      <c r="CS24" s="219"/>
      <c r="CT24" s="219"/>
      <c r="CU24" s="219"/>
      <c r="CV24" s="219"/>
      <c r="CW24" s="219"/>
      <c r="CX24" s="220"/>
    </row>
    <row r="25" spans="1:102" s="74" customFormat="1" ht="16.5" customHeight="1">
      <c r="A25" s="216"/>
      <c r="B25" s="216"/>
      <c r="C25" s="216"/>
      <c r="D25" s="216"/>
      <c r="E25" s="216"/>
      <c r="F25" s="216"/>
      <c r="G25" s="217" t="s">
        <v>122</v>
      </c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5"/>
    </row>
    <row r="26" spans="1:102" s="74" customFormat="1" ht="33.75" customHeight="1">
      <c r="A26" s="211"/>
      <c r="B26" s="211"/>
      <c r="C26" s="211"/>
      <c r="D26" s="211"/>
      <c r="E26" s="211"/>
      <c r="F26" s="211"/>
      <c r="G26" s="212" t="s">
        <v>135</v>
      </c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  <c r="BI26" s="209"/>
      <c r="BJ26" s="209"/>
      <c r="BK26" s="209"/>
      <c r="BL26" s="209"/>
      <c r="BM26" s="209"/>
      <c r="BN26" s="209"/>
      <c r="BO26" s="209"/>
      <c r="BP26" s="209"/>
      <c r="BQ26" s="209"/>
      <c r="BR26" s="209"/>
      <c r="BS26" s="209"/>
      <c r="BT26" s="209"/>
      <c r="BU26" s="209"/>
      <c r="BV26" s="209"/>
      <c r="BW26" s="209"/>
      <c r="BX26" s="209"/>
      <c r="BY26" s="209"/>
      <c r="BZ26" s="209"/>
      <c r="CA26" s="209"/>
      <c r="CB26" s="209"/>
      <c r="CC26" s="209"/>
      <c r="CD26" s="209"/>
      <c r="CE26" s="209"/>
      <c r="CF26" s="209"/>
      <c r="CG26" s="209"/>
      <c r="CH26" s="209"/>
      <c r="CI26" s="209"/>
      <c r="CJ26" s="209"/>
      <c r="CK26" s="209"/>
      <c r="CL26" s="209"/>
      <c r="CM26" s="209"/>
      <c r="CN26" s="209"/>
      <c r="CO26" s="209"/>
      <c r="CP26" s="209"/>
      <c r="CQ26" s="209"/>
      <c r="CR26" s="209"/>
      <c r="CS26" s="209"/>
      <c r="CT26" s="209"/>
      <c r="CU26" s="209"/>
      <c r="CV26" s="209"/>
      <c r="CW26" s="209"/>
      <c r="CX26" s="210"/>
    </row>
    <row r="27" spans="1:102" s="74" customFormat="1" ht="18" customHeight="1">
      <c r="A27" s="206" t="s">
        <v>61</v>
      </c>
      <c r="B27" s="206"/>
      <c r="C27" s="206"/>
      <c r="D27" s="206"/>
      <c r="E27" s="206"/>
      <c r="F27" s="206"/>
      <c r="G27" s="207" t="s">
        <v>136</v>
      </c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  <c r="CA27" s="204"/>
      <c r="CB27" s="204"/>
      <c r="CC27" s="204"/>
      <c r="CD27" s="204"/>
      <c r="CE27" s="204"/>
      <c r="CF27" s="204"/>
      <c r="CG27" s="204"/>
      <c r="CH27" s="204"/>
      <c r="CI27" s="204"/>
      <c r="CJ27" s="204"/>
      <c r="CK27" s="204"/>
      <c r="CL27" s="204"/>
      <c r="CM27" s="204"/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  <c r="CX27" s="205"/>
    </row>
    <row r="28" spans="1:256" s="74" customFormat="1" ht="18" customHeight="1" hidden="1" outlineLevel="1">
      <c r="A28" s="206"/>
      <c r="B28" s="206"/>
      <c r="C28" s="206"/>
      <c r="D28" s="206"/>
      <c r="E28" s="206"/>
      <c r="F28" s="206"/>
      <c r="G28" s="207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4">
        <f>AI12+AI15+AI18+AI21</f>
        <v>517</v>
      </c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>
        <f>AT12+AT15+AT18+AT21</f>
        <v>11</v>
      </c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>
        <f>BQ12+BQ15+BQ18+BQ21</f>
        <v>14710.21</v>
      </c>
      <c r="BR28" s="204"/>
      <c r="BS28" s="204"/>
      <c r="BT28" s="204"/>
      <c r="BU28" s="204"/>
      <c r="BV28" s="204"/>
      <c r="BW28" s="204"/>
      <c r="BX28" s="204"/>
      <c r="BY28" s="204"/>
      <c r="BZ28" s="204"/>
      <c r="CA28" s="204"/>
      <c r="CB28" s="204">
        <f>CB12+CB15+CB18+CB21</f>
        <v>8398.25</v>
      </c>
      <c r="CC28" s="204"/>
      <c r="CD28" s="204"/>
      <c r="CE28" s="204"/>
      <c r="CF28" s="204"/>
      <c r="CG28" s="204"/>
      <c r="CH28" s="204"/>
      <c r="CI28" s="204"/>
      <c r="CJ28" s="204"/>
      <c r="CK28" s="204"/>
      <c r="CL28" s="204"/>
      <c r="CM28" s="204"/>
      <c r="CN28" s="204"/>
      <c r="CO28" s="204"/>
      <c r="CP28" s="204"/>
      <c r="CQ28" s="204"/>
      <c r="CR28" s="204"/>
      <c r="CS28" s="204"/>
      <c r="CT28" s="204"/>
      <c r="CU28" s="204"/>
      <c r="CV28" s="204"/>
      <c r="CW28" s="204"/>
      <c r="CX28" s="205"/>
      <c r="CY28" s="206"/>
      <c r="CZ28" s="206"/>
      <c r="DA28" s="206"/>
      <c r="DB28" s="206"/>
      <c r="DC28" s="206"/>
      <c r="DD28" s="206"/>
      <c r="DE28" s="207"/>
      <c r="DF28" s="208"/>
      <c r="DG28" s="208"/>
      <c r="DH28" s="208"/>
      <c r="DI28" s="208"/>
      <c r="DJ28" s="208"/>
      <c r="DK28" s="208"/>
      <c r="DL28" s="208"/>
      <c r="DM28" s="208"/>
      <c r="DN28" s="208"/>
      <c r="DO28" s="208"/>
      <c r="DP28" s="208"/>
      <c r="DQ28" s="208"/>
      <c r="DR28" s="208"/>
      <c r="DS28" s="208"/>
      <c r="DT28" s="208"/>
      <c r="DU28" s="208"/>
      <c r="DV28" s="208"/>
      <c r="DW28" s="208"/>
      <c r="DX28" s="208"/>
      <c r="DY28" s="208"/>
      <c r="DZ28" s="208"/>
      <c r="EA28" s="208"/>
      <c r="EB28" s="208"/>
      <c r="EC28" s="208"/>
      <c r="ED28" s="208"/>
      <c r="EE28" s="208"/>
      <c r="EF28" s="208"/>
      <c r="EG28" s="204"/>
      <c r="EH28" s="204"/>
      <c r="EI28" s="204"/>
      <c r="EJ28" s="204"/>
      <c r="EK28" s="204"/>
      <c r="EL28" s="204"/>
      <c r="EM28" s="204"/>
      <c r="EN28" s="204"/>
      <c r="EO28" s="204"/>
      <c r="EP28" s="204"/>
      <c r="EQ28" s="204"/>
      <c r="ER28" s="204"/>
      <c r="ES28" s="204"/>
      <c r="ET28" s="204"/>
      <c r="EU28" s="204"/>
      <c r="EV28" s="204"/>
      <c r="EW28" s="204"/>
      <c r="EX28" s="204"/>
      <c r="EY28" s="204"/>
      <c r="EZ28" s="204"/>
      <c r="FA28" s="204"/>
      <c r="FB28" s="204"/>
      <c r="FC28" s="204"/>
      <c r="FD28" s="204"/>
      <c r="FE28" s="204"/>
      <c r="FF28" s="204"/>
      <c r="FG28" s="204"/>
      <c r="FH28" s="204"/>
      <c r="FI28" s="204"/>
      <c r="FJ28" s="204"/>
      <c r="FK28" s="204"/>
      <c r="FL28" s="204"/>
      <c r="FM28" s="204"/>
      <c r="FN28" s="204"/>
      <c r="FO28" s="204"/>
      <c r="FP28" s="204"/>
      <c r="FQ28" s="204"/>
      <c r="FR28" s="204"/>
      <c r="FS28" s="204"/>
      <c r="FT28" s="204"/>
      <c r="FU28" s="204"/>
      <c r="FV28" s="204"/>
      <c r="FW28" s="204"/>
      <c r="FX28" s="204"/>
      <c r="FY28" s="204"/>
      <c r="FZ28" s="204"/>
      <c r="GA28" s="204"/>
      <c r="GB28" s="204"/>
      <c r="GC28" s="204"/>
      <c r="GD28" s="204"/>
      <c r="GE28" s="204"/>
      <c r="GF28" s="204"/>
      <c r="GG28" s="204"/>
      <c r="GH28" s="204"/>
      <c r="GI28" s="204"/>
      <c r="GJ28" s="204"/>
      <c r="GK28" s="204"/>
      <c r="GL28" s="204"/>
      <c r="GM28" s="204"/>
      <c r="GN28" s="204"/>
      <c r="GO28" s="204"/>
      <c r="GP28" s="204"/>
      <c r="GQ28" s="204"/>
      <c r="GR28" s="204"/>
      <c r="GS28" s="204"/>
      <c r="GT28" s="204"/>
      <c r="GU28" s="204"/>
      <c r="GV28" s="205"/>
      <c r="GW28" s="206"/>
      <c r="GX28" s="206"/>
      <c r="GY28" s="206"/>
      <c r="GZ28" s="206"/>
      <c r="HA28" s="206"/>
      <c r="HB28" s="206"/>
      <c r="HC28" s="207"/>
      <c r="HD28" s="208"/>
      <c r="HE28" s="208"/>
      <c r="HF28" s="208"/>
      <c r="HG28" s="208"/>
      <c r="HH28" s="208"/>
      <c r="HI28" s="208"/>
      <c r="HJ28" s="208"/>
      <c r="HK28" s="208"/>
      <c r="HL28" s="208"/>
      <c r="HM28" s="208"/>
      <c r="HN28" s="208"/>
      <c r="HO28" s="208"/>
      <c r="HP28" s="208"/>
      <c r="HQ28" s="208"/>
      <c r="HR28" s="208"/>
      <c r="HS28" s="208"/>
      <c r="HT28" s="208"/>
      <c r="HU28" s="208"/>
      <c r="HV28" s="208"/>
      <c r="HW28" s="208"/>
      <c r="HX28" s="208"/>
      <c r="HY28" s="208"/>
      <c r="HZ28" s="208"/>
      <c r="IA28" s="208"/>
      <c r="IB28" s="208"/>
      <c r="IC28" s="208"/>
      <c r="ID28" s="208"/>
      <c r="IE28" s="204"/>
      <c r="IF28" s="204"/>
      <c r="IG28" s="204"/>
      <c r="IH28" s="204"/>
      <c r="II28" s="204"/>
      <c r="IJ28" s="204"/>
      <c r="IK28" s="204"/>
      <c r="IL28" s="204"/>
      <c r="IM28" s="204"/>
      <c r="IN28" s="204"/>
      <c r="IO28" s="204"/>
      <c r="IP28" s="204"/>
      <c r="IQ28" s="204"/>
      <c r="IR28" s="204"/>
      <c r="IS28" s="204"/>
      <c r="IT28" s="204"/>
      <c r="IU28" s="204"/>
      <c r="IV28" s="204"/>
    </row>
    <row r="29" spans="1:102" s="70" customFormat="1" ht="18.75" customHeight="1" collapsed="1">
      <c r="A29" s="229" t="s">
        <v>114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  <c r="CB29" s="229"/>
      <c r="CC29" s="229"/>
      <c r="CD29" s="229"/>
      <c r="CE29" s="229"/>
      <c r="CF29" s="229"/>
      <c r="CG29" s="229"/>
      <c r="CH29" s="229"/>
      <c r="CI29" s="229"/>
      <c r="CJ29" s="229"/>
      <c r="CK29" s="229"/>
      <c r="CL29" s="229"/>
      <c r="CM29" s="229"/>
      <c r="CN29" s="229"/>
      <c r="CO29" s="229"/>
      <c r="CP29" s="229"/>
      <c r="CQ29" s="229"/>
      <c r="CR29" s="229"/>
      <c r="CS29" s="229"/>
      <c r="CT29" s="229"/>
      <c r="CU29" s="229"/>
      <c r="CV29" s="229"/>
      <c r="CW29" s="229"/>
      <c r="CX29" s="229"/>
    </row>
    <row r="30" spans="1:102" s="71" customFormat="1" ht="36.75" customHeight="1">
      <c r="A30" s="230" t="s">
        <v>155</v>
      </c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230"/>
      <c r="BG30" s="230"/>
      <c r="BH30" s="230"/>
      <c r="BI30" s="230"/>
      <c r="BJ30" s="230"/>
      <c r="BK30" s="230"/>
      <c r="BL30" s="230"/>
      <c r="BM30" s="230"/>
      <c r="BN30" s="230"/>
      <c r="BO30" s="230"/>
      <c r="BP30" s="230"/>
      <c r="BQ30" s="230"/>
      <c r="BR30" s="230"/>
      <c r="BS30" s="230"/>
      <c r="BT30" s="230"/>
      <c r="BU30" s="230"/>
      <c r="BV30" s="230"/>
      <c r="BW30" s="230"/>
      <c r="BX30" s="230"/>
      <c r="BY30" s="230"/>
      <c r="BZ30" s="230"/>
      <c r="CA30" s="230"/>
      <c r="CB30" s="230"/>
      <c r="CC30" s="230"/>
      <c r="CD30" s="230"/>
      <c r="CE30" s="230"/>
      <c r="CF30" s="230"/>
      <c r="CG30" s="230"/>
      <c r="CH30" s="230"/>
      <c r="CI30" s="230"/>
      <c r="CJ30" s="230"/>
      <c r="CK30" s="230"/>
      <c r="CL30" s="230"/>
      <c r="CM30" s="230"/>
      <c r="CN30" s="230"/>
      <c r="CO30" s="230"/>
      <c r="CP30" s="230"/>
      <c r="CQ30" s="230"/>
      <c r="CR30" s="230"/>
      <c r="CS30" s="230"/>
      <c r="CT30" s="230"/>
      <c r="CU30" s="230"/>
      <c r="CV30" s="230"/>
      <c r="CW30" s="230"/>
      <c r="CX30" s="230"/>
    </row>
    <row r="31" ht="12" customHeight="1"/>
    <row r="32" spans="1:102" s="73" customFormat="1" ht="33.75" customHeight="1">
      <c r="A32" s="231" t="s">
        <v>132</v>
      </c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2"/>
      <c r="AI32" s="228" t="s">
        <v>133</v>
      </c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235"/>
      <c r="BP32" s="236"/>
      <c r="BQ32" s="228" t="s">
        <v>118</v>
      </c>
      <c r="BR32" s="235"/>
      <c r="BS32" s="235"/>
      <c r="BT32" s="235"/>
      <c r="BU32" s="235"/>
      <c r="BV32" s="235"/>
      <c r="BW32" s="235"/>
      <c r="BX32" s="235"/>
      <c r="BY32" s="235"/>
      <c r="BZ32" s="235"/>
      <c r="CA32" s="235"/>
      <c r="CB32" s="235"/>
      <c r="CC32" s="235"/>
      <c r="CD32" s="235"/>
      <c r="CE32" s="235"/>
      <c r="CF32" s="235"/>
      <c r="CG32" s="235"/>
      <c r="CH32" s="235"/>
      <c r="CI32" s="235"/>
      <c r="CJ32" s="235"/>
      <c r="CK32" s="235"/>
      <c r="CL32" s="235"/>
      <c r="CM32" s="235"/>
      <c r="CN32" s="235"/>
      <c r="CO32" s="235"/>
      <c r="CP32" s="235"/>
      <c r="CQ32" s="235"/>
      <c r="CR32" s="235"/>
      <c r="CS32" s="235"/>
      <c r="CT32" s="235"/>
      <c r="CU32" s="235"/>
      <c r="CV32" s="235"/>
      <c r="CW32" s="235"/>
      <c r="CX32" s="235"/>
    </row>
    <row r="33" spans="1:102" s="73" customFormat="1" ht="33.75" customHeight="1">
      <c r="A33" s="233"/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4"/>
      <c r="AI33" s="227" t="s">
        <v>109</v>
      </c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 t="s">
        <v>110</v>
      </c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 t="s">
        <v>120</v>
      </c>
      <c r="BF33" s="227"/>
      <c r="BG33" s="227"/>
      <c r="BH33" s="227"/>
      <c r="BI33" s="227"/>
      <c r="BJ33" s="227"/>
      <c r="BK33" s="227"/>
      <c r="BL33" s="227"/>
      <c r="BM33" s="227"/>
      <c r="BN33" s="227"/>
      <c r="BO33" s="227"/>
      <c r="BP33" s="227"/>
      <c r="BQ33" s="227" t="s">
        <v>109</v>
      </c>
      <c r="BR33" s="227"/>
      <c r="BS33" s="227"/>
      <c r="BT33" s="227"/>
      <c r="BU33" s="227"/>
      <c r="BV33" s="227"/>
      <c r="BW33" s="227"/>
      <c r="BX33" s="227"/>
      <c r="BY33" s="227"/>
      <c r="BZ33" s="227"/>
      <c r="CA33" s="227"/>
      <c r="CB33" s="227" t="s">
        <v>110</v>
      </c>
      <c r="CC33" s="227"/>
      <c r="CD33" s="227"/>
      <c r="CE33" s="227"/>
      <c r="CF33" s="227"/>
      <c r="CG33" s="227"/>
      <c r="CH33" s="227"/>
      <c r="CI33" s="227"/>
      <c r="CJ33" s="227"/>
      <c r="CK33" s="227"/>
      <c r="CL33" s="227"/>
      <c r="CM33" s="227" t="s">
        <v>120</v>
      </c>
      <c r="CN33" s="227"/>
      <c r="CO33" s="227"/>
      <c r="CP33" s="227"/>
      <c r="CQ33" s="227"/>
      <c r="CR33" s="227"/>
      <c r="CS33" s="227"/>
      <c r="CT33" s="227"/>
      <c r="CU33" s="227"/>
      <c r="CV33" s="227"/>
      <c r="CW33" s="227"/>
      <c r="CX33" s="228"/>
    </row>
    <row r="34" spans="1:102" s="74" customFormat="1" ht="16.5" customHeight="1">
      <c r="A34" s="221" t="s">
        <v>46</v>
      </c>
      <c r="B34" s="221"/>
      <c r="C34" s="221"/>
      <c r="D34" s="221"/>
      <c r="E34" s="221"/>
      <c r="F34" s="221"/>
      <c r="G34" s="222" t="s">
        <v>121</v>
      </c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19">
        <v>174</v>
      </c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19"/>
      <c r="BQ34" s="225">
        <v>1715.27</v>
      </c>
      <c r="BR34" s="225"/>
      <c r="BS34" s="225"/>
      <c r="BT34" s="225"/>
      <c r="BU34" s="225"/>
      <c r="BV34" s="225"/>
      <c r="BW34" s="225"/>
      <c r="BX34" s="225"/>
      <c r="BY34" s="225"/>
      <c r="BZ34" s="225"/>
      <c r="CA34" s="225"/>
      <c r="CB34" s="219"/>
      <c r="CC34" s="219"/>
      <c r="CD34" s="219"/>
      <c r="CE34" s="219"/>
      <c r="CF34" s="219"/>
      <c r="CG34" s="219"/>
      <c r="CH34" s="219"/>
      <c r="CI34" s="219"/>
      <c r="CJ34" s="219"/>
      <c r="CK34" s="219"/>
      <c r="CL34" s="219"/>
      <c r="CM34" s="219"/>
      <c r="CN34" s="219"/>
      <c r="CO34" s="219"/>
      <c r="CP34" s="219"/>
      <c r="CQ34" s="219"/>
      <c r="CR34" s="219"/>
      <c r="CS34" s="219"/>
      <c r="CT34" s="219"/>
      <c r="CU34" s="219"/>
      <c r="CV34" s="219"/>
      <c r="CW34" s="219"/>
      <c r="CX34" s="220"/>
    </row>
    <row r="35" spans="1:102" s="74" customFormat="1" ht="16.5" customHeight="1">
      <c r="A35" s="216"/>
      <c r="B35" s="216"/>
      <c r="C35" s="216"/>
      <c r="D35" s="216"/>
      <c r="E35" s="216"/>
      <c r="F35" s="216"/>
      <c r="G35" s="217" t="s">
        <v>122</v>
      </c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14"/>
      <c r="BL35" s="214"/>
      <c r="BM35" s="214"/>
      <c r="BN35" s="214"/>
      <c r="BO35" s="214"/>
      <c r="BP35" s="214"/>
      <c r="BQ35" s="226"/>
      <c r="BR35" s="226"/>
      <c r="BS35" s="226"/>
      <c r="BT35" s="226"/>
      <c r="BU35" s="226"/>
      <c r="BV35" s="226"/>
      <c r="BW35" s="226"/>
      <c r="BX35" s="226"/>
      <c r="BY35" s="226"/>
      <c r="BZ35" s="226"/>
      <c r="CA35" s="226"/>
      <c r="CB35" s="214"/>
      <c r="CC35" s="214"/>
      <c r="CD35" s="214"/>
      <c r="CE35" s="214"/>
      <c r="CF35" s="214"/>
      <c r="CG35" s="214"/>
      <c r="CH35" s="214"/>
      <c r="CI35" s="214"/>
      <c r="CJ35" s="214"/>
      <c r="CK35" s="214"/>
      <c r="CL35" s="214"/>
      <c r="CM35" s="214"/>
      <c r="CN35" s="214"/>
      <c r="CO35" s="214"/>
      <c r="CP35" s="214"/>
      <c r="CQ35" s="214"/>
      <c r="CR35" s="214"/>
      <c r="CS35" s="214"/>
      <c r="CT35" s="214"/>
      <c r="CU35" s="214"/>
      <c r="CV35" s="214"/>
      <c r="CW35" s="214"/>
      <c r="CX35" s="215"/>
    </row>
    <row r="36" spans="1:102" s="74" customFormat="1" ht="16.5" customHeight="1">
      <c r="A36" s="211"/>
      <c r="B36" s="211"/>
      <c r="C36" s="211"/>
      <c r="D36" s="211"/>
      <c r="E36" s="211"/>
      <c r="F36" s="211"/>
      <c r="G36" s="212" t="s">
        <v>123</v>
      </c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09">
        <v>151</v>
      </c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09"/>
      <c r="BQ36" s="224">
        <v>1483.07</v>
      </c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09"/>
      <c r="CC36" s="209"/>
      <c r="CD36" s="209"/>
      <c r="CE36" s="209"/>
      <c r="CF36" s="209"/>
      <c r="CG36" s="209"/>
      <c r="CH36" s="209"/>
      <c r="CI36" s="209"/>
      <c r="CJ36" s="209"/>
      <c r="CK36" s="209"/>
      <c r="CL36" s="209"/>
      <c r="CM36" s="209"/>
      <c r="CN36" s="209"/>
      <c r="CO36" s="209"/>
      <c r="CP36" s="209"/>
      <c r="CQ36" s="209"/>
      <c r="CR36" s="209"/>
      <c r="CS36" s="209"/>
      <c r="CT36" s="209"/>
      <c r="CU36" s="209"/>
      <c r="CV36" s="209"/>
      <c r="CW36" s="209"/>
      <c r="CX36" s="210"/>
    </row>
    <row r="37" spans="1:102" s="74" customFormat="1" ht="33.75" customHeight="1">
      <c r="A37" s="221" t="s">
        <v>49</v>
      </c>
      <c r="B37" s="221"/>
      <c r="C37" s="221"/>
      <c r="D37" s="221"/>
      <c r="E37" s="221"/>
      <c r="F37" s="221"/>
      <c r="G37" s="222" t="s">
        <v>134</v>
      </c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19">
        <v>27</v>
      </c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  <c r="BI37" s="219"/>
      <c r="BJ37" s="219"/>
      <c r="BK37" s="219"/>
      <c r="BL37" s="219"/>
      <c r="BM37" s="219"/>
      <c r="BN37" s="219"/>
      <c r="BO37" s="219"/>
      <c r="BP37" s="219"/>
      <c r="BQ37" s="219">
        <v>1959</v>
      </c>
      <c r="BR37" s="219"/>
      <c r="BS37" s="219"/>
      <c r="BT37" s="219"/>
      <c r="BU37" s="219"/>
      <c r="BV37" s="219"/>
      <c r="BW37" s="219"/>
      <c r="BX37" s="219"/>
      <c r="BY37" s="219"/>
      <c r="BZ37" s="219"/>
      <c r="CA37" s="219"/>
      <c r="CB37" s="219"/>
      <c r="CC37" s="219"/>
      <c r="CD37" s="219"/>
      <c r="CE37" s="219"/>
      <c r="CF37" s="219"/>
      <c r="CG37" s="219"/>
      <c r="CH37" s="219"/>
      <c r="CI37" s="219"/>
      <c r="CJ37" s="219"/>
      <c r="CK37" s="219"/>
      <c r="CL37" s="219"/>
      <c r="CM37" s="219"/>
      <c r="CN37" s="219"/>
      <c r="CO37" s="219"/>
      <c r="CP37" s="219"/>
      <c r="CQ37" s="219"/>
      <c r="CR37" s="219"/>
      <c r="CS37" s="219"/>
      <c r="CT37" s="219"/>
      <c r="CU37" s="219"/>
      <c r="CV37" s="219"/>
      <c r="CW37" s="219"/>
      <c r="CX37" s="220"/>
    </row>
    <row r="38" spans="1:102" s="74" customFormat="1" ht="16.5" customHeight="1">
      <c r="A38" s="216"/>
      <c r="B38" s="216"/>
      <c r="C38" s="216"/>
      <c r="D38" s="216"/>
      <c r="E38" s="216"/>
      <c r="F38" s="216"/>
      <c r="G38" s="217" t="s">
        <v>122</v>
      </c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4"/>
      <c r="BQ38" s="214"/>
      <c r="BR38" s="214"/>
      <c r="BS38" s="214"/>
      <c r="BT38" s="214"/>
      <c r="BU38" s="214"/>
      <c r="BV38" s="214"/>
      <c r="BW38" s="214"/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4"/>
      <c r="CI38" s="214"/>
      <c r="CJ38" s="214"/>
      <c r="CK38" s="214"/>
      <c r="CL38" s="214"/>
      <c r="CM38" s="214"/>
      <c r="CN38" s="214"/>
      <c r="CO38" s="214"/>
      <c r="CP38" s="214"/>
      <c r="CQ38" s="214"/>
      <c r="CR38" s="214"/>
      <c r="CS38" s="214"/>
      <c r="CT38" s="214"/>
      <c r="CU38" s="214"/>
      <c r="CV38" s="214"/>
      <c r="CW38" s="214"/>
      <c r="CX38" s="215"/>
    </row>
    <row r="39" spans="1:102" s="74" customFormat="1" ht="16.5" customHeight="1">
      <c r="A39" s="211"/>
      <c r="B39" s="211"/>
      <c r="C39" s="211"/>
      <c r="D39" s="211"/>
      <c r="E39" s="211"/>
      <c r="F39" s="211"/>
      <c r="G39" s="212" t="s">
        <v>125</v>
      </c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09"/>
      <c r="BQ39" s="209"/>
      <c r="BR39" s="209"/>
      <c r="BS39" s="209"/>
      <c r="BT39" s="209"/>
      <c r="BU39" s="209"/>
      <c r="BV39" s="209"/>
      <c r="BW39" s="209"/>
      <c r="BX39" s="209"/>
      <c r="BY39" s="209"/>
      <c r="BZ39" s="209"/>
      <c r="CA39" s="209"/>
      <c r="CB39" s="209"/>
      <c r="CC39" s="209"/>
      <c r="CD39" s="209"/>
      <c r="CE39" s="209"/>
      <c r="CF39" s="209"/>
      <c r="CG39" s="209"/>
      <c r="CH39" s="209"/>
      <c r="CI39" s="209"/>
      <c r="CJ39" s="209"/>
      <c r="CK39" s="209"/>
      <c r="CL39" s="209"/>
      <c r="CM39" s="209" t="s">
        <v>148</v>
      </c>
      <c r="CN39" s="209"/>
      <c r="CO39" s="209"/>
      <c r="CP39" s="209"/>
      <c r="CQ39" s="209"/>
      <c r="CR39" s="209"/>
      <c r="CS39" s="209"/>
      <c r="CT39" s="209"/>
      <c r="CU39" s="209"/>
      <c r="CV39" s="209"/>
      <c r="CW39" s="209"/>
      <c r="CX39" s="210"/>
    </row>
    <row r="40" spans="1:102" s="74" customFormat="1" ht="33.75" customHeight="1">
      <c r="A40" s="221" t="s">
        <v>51</v>
      </c>
      <c r="B40" s="221"/>
      <c r="C40" s="221"/>
      <c r="D40" s="221"/>
      <c r="E40" s="221"/>
      <c r="F40" s="221"/>
      <c r="G40" s="222" t="s">
        <v>126</v>
      </c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19">
        <v>2</v>
      </c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>
        <v>1</v>
      </c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F40" s="219"/>
      <c r="BG40" s="219"/>
      <c r="BH40" s="219"/>
      <c r="BI40" s="219"/>
      <c r="BJ40" s="219"/>
      <c r="BK40" s="219"/>
      <c r="BL40" s="219"/>
      <c r="BM40" s="219"/>
      <c r="BN40" s="219"/>
      <c r="BO40" s="219"/>
      <c r="BP40" s="219"/>
      <c r="BQ40" s="219">
        <v>475</v>
      </c>
      <c r="BR40" s="219"/>
      <c r="BS40" s="219"/>
      <c r="BT40" s="219"/>
      <c r="BU40" s="219"/>
      <c r="BV40" s="219"/>
      <c r="BW40" s="219"/>
      <c r="BX40" s="219"/>
      <c r="BY40" s="219"/>
      <c r="BZ40" s="219"/>
      <c r="CA40" s="219"/>
      <c r="CB40" s="219">
        <v>392.6</v>
      </c>
      <c r="CC40" s="219"/>
      <c r="CD40" s="219"/>
      <c r="CE40" s="219"/>
      <c r="CF40" s="219"/>
      <c r="CG40" s="219"/>
      <c r="CH40" s="219"/>
      <c r="CI40" s="219"/>
      <c r="CJ40" s="219"/>
      <c r="CK40" s="219"/>
      <c r="CL40" s="219"/>
      <c r="CM40" s="219"/>
      <c r="CN40" s="219"/>
      <c r="CO40" s="219"/>
      <c r="CP40" s="219"/>
      <c r="CQ40" s="219"/>
      <c r="CR40" s="219"/>
      <c r="CS40" s="219"/>
      <c r="CT40" s="219"/>
      <c r="CU40" s="219"/>
      <c r="CV40" s="219"/>
      <c r="CW40" s="219"/>
      <c r="CX40" s="220"/>
    </row>
    <row r="41" spans="1:102" s="74" customFormat="1" ht="16.5" customHeight="1">
      <c r="A41" s="216"/>
      <c r="B41" s="216"/>
      <c r="C41" s="216"/>
      <c r="D41" s="216"/>
      <c r="E41" s="216"/>
      <c r="F41" s="216"/>
      <c r="G41" s="217" t="s">
        <v>122</v>
      </c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  <c r="BI41" s="214"/>
      <c r="BJ41" s="214"/>
      <c r="BK41" s="214"/>
      <c r="BL41" s="214"/>
      <c r="BM41" s="214"/>
      <c r="BN41" s="214"/>
      <c r="BO41" s="214"/>
      <c r="BP41" s="214"/>
      <c r="BQ41" s="214"/>
      <c r="BR41" s="214"/>
      <c r="BS41" s="214"/>
      <c r="BT41" s="214"/>
      <c r="BU41" s="214"/>
      <c r="BV41" s="214"/>
      <c r="BW41" s="214"/>
      <c r="BX41" s="214"/>
      <c r="BY41" s="214"/>
      <c r="BZ41" s="214"/>
      <c r="CA41" s="214"/>
      <c r="CB41" s="214"/>
      <c r="CC41" s="214"/>
      <c r="CD41" s="214"/>
      <c r="CE41" s="214"/>
      <c r="CF41" s="214"/>
      <c r="CG41" s="214"/>
      <c r="CH41" s="214"/>
      <c r="CI41" s="214"/>
      <c r="CJ41" s="214"/>
      <c r="CK41" s="214"/>
      <c r="CL41" s="214"/>
      <c r="CM41" s="214"/>
      <c r="CN41" s="214"/>
      <c r="CO41" s="214"/>
      <c r="CP41" s="214"/>
      <c r="CQ41" s="214"/>
      <c r="CR41" s="214"/>
      <c r="CS41" s="214"/>
      <c r="CT41" s="214"/>
      <c r="CU41" s="214"/>
      <c r="CV41" s="214"/>
      <c r="CW41" s="214"/>
      <c r="CX41" s="215"/>
    </row>
    <row r="42" spans="1:102" s="74" customFormat="1" ht="33.75" customHeight="1">
      <c r="A42" s="211"/>
      <c r="B42" s="211"/>
      <c r="C42" s="211"/>
      <c r="D42" s="211"/>
      <c r="E42" s="211"/>
      <c r="F42" s="211"/>
      <c r="G42" s="212" t="s">
        <v>135</v>
      </c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09"/>
      <c r="BG42" s="209"/>
      <c r="BH42" s="209"/>
      <c r="BI42" s="209"/>
      <c r="BJ42" s="209"/>
      <c r="BK42" s="209"/>
      <c r="BL42" s="209"/>
      <c r="BM42" s="209"/>
      <c r="BN42" s="209"/>
      <c r="BO42" s="209"/>
      <c r="BP42" s="209"/>
      <c r="BQ42" s="209"/>
      <c r="BR42" s="209"/>
      <c r="BS42" s="209"/>
      <c r="BT42" s="209"/>
      <c r="BU42" s="209"/>
      <c r="BV42" s="209"/>
      <c r="BW42" s="209"/>
      <c r="BX42" s="209"/>
      <c r="BY42" s="209"/>
      <c r="BZ42" s="209"/>
      <c r="CA42" s="209"/>
      <c r="CB42" s="209"/>
      <c r="CC42" s="209"/>
      <c r="CD42" s="209"/>
      <c r="CE42" s="209"/>
      <c r="CF42" s="209"/>
      <c r="CG42" s="209"/>
      <c r="CH42" s="209"/>
      <c r="CI42" s="209"/>
      <c r="CJ42" s="209"/>
      <c r="CK42" s="209"/>
      <c r="CL42" s="209"/>
      <c r="CM42" s="209"/>
      <c r="CN42" s="209"/>
      <c r="CO42" s="209"/>
      <c r="CP42" s="209"/>
      <c r="CQ42" s="209"/>
      <c r="CR42" s="209"/>
      <c r="CS42" s="209"/>
      <c r="CT42" s="209"/>
      <c r="CU42" s="209"/>
      <c r="CV42" s="209"/>
      <c r="CW42" s="209"/>
      <c r="CX42" s="210"/>
    </row>
    <row r="43" spans="1:102" s="74" customFormat="1" ht="33.75" customHeight="1">
      <c r="A43" s="221" t="s">
        <v>57</v>
      </c>
      <c r="B43" s="221"/>
      <c r="C43" s="221"/>
      <c r="D43" s="221"/>
      <c r="E43" s="221"/>
      <c r="F43" s="221"/>
      <c r="G43" s="222" t="s">
        <v>128</v>
      </c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19">
        <v>1</v>
      </c>
      <c r="AJ43" s="219"/>
      <c r="AK43" s="219"/>
      <c r="AL43" s="219"/>
      <c r="AM43" s="219"/>
      <c r="AN43" s="219"/>
      <c r="AO43" s="219"/>
      <c r="AP43" s="219"/>
      <c r="AQ43" s="219"/>
      <c r="AR43" s="219"/>
      <c r="AS43" s="219"/>
      <c r="AT43" s="219">
        <v>1</v>
      </c>
      <c r="AU43" s="219"/>
      <c r="AV43" s="219"/>
      <c r="AW43" s="219"/>
      <c r="AX43" s="219"/>
      <c r="AY43" s="219"/>
      <c r="AZ43" s="219"/>
      <c r="BA43" s="219"/>
      <c r="BB43" s="219"/>
      <c r="BC43" s="219"/>
      <c r="BD43" s="219"/>
      <c r="BE43" s="219"/>
      <c r="BF43" s="219"/>
      <c r="BG43" s="219"/>
      <c r="BH43" s="219"/>
      <c r="BI43" s="219"/>
      <c r="BJ43" s="219"/>
      <c r="BK43" s="219"/>
      <c r="BL43" s="219"/>
      <c r="BM43" s="219"/>
      <c r="BN43" s="219"/>
      <c r="BO43" s="219"/>
      <c r="BP43" s="219"/>
      <c r="BQ43" s="219">
        <v>750</v>
      </c>
      <c r="BR43" s="219"/>
      <c r="BS43" s="219"/>
      <c r="BT43" s="219"/>
      <c r="BU43" s="219"/>
      <c r="BV43" s="219"/>
      <c r="BW43" s="219"/>
      <c r="BX43" s="219"/>
      <c r="BY43" s="219"/>
      <c r="BZ43" s="219"/>
      <c r="CA43" s="219"/>
      <c r="CB43" s="225">
        <v>1748.66</v>
      </c>
      <c r="CC43" s="225"/>
      <c r="CD43" s="225"/>
      <c r="CE43" s="225"/>
      <c r="CF43" s="225"/>
      <c r="CG43" s="225"/>
      <c r="CH43" s="225"/>
      <c r="CI43" s="225"/>
      <c r="CJ43" s="225"/>
      <c r="CK43" s="225"/>
      <c r="CL43" s="225"/>
      <c r="CM43" s="219"/>
      <c r="CN43" s="219"/>
      <c r="CO43" s="219"/>
      <c r="CP43" s="219"/>
      <c r="CQ43" s="219"/>
      <c r="CR43" s="219"/>
      <c r="CS43" s="219"/>
      <c r="CT43" s="219"/>
      <c r="CU43" s="219"/>
      <c r="CV43" s="219"/>
      <c r="CW43" s="219"/>
      <c r="CX43" s="220"/>
    </row>
    <row r="44" spans="1:102" s="74" customFormat="1" ht="16.5" customHeight="1">
      <c r="A44" s="216"/>
      <c r="B44" s="216"/>
      <c r="C44" s="216"/>
      <c r="D44" s="216"/>
      <c r="E44" s="216"/>
      <c r="F44" s="216"/>
      <c r="G44" s="217" t="s">
        <v>122</v>
      </c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  <c r="BI44" s="214"/>
      <c r="BJ44" s="214"/>
      <c r="BK44" s="214"/>
      <c r="BL44" s="214"/>
      <c r="BM44" s="214"/>
      <c r="BN44" s="214"/>
      <c r="BO44" s="214"/>
      <c r="BP44" s="214"/>
      <c r="BQ44" s="214"/>
      <c r="BR44" s="214"/>
      <c r="BS44" s="214"/>
      <c r="BT44" s="214"/>
      <c r="BU44" s="214"/>
      <c r="BV44" s="214"/>
      <c r="BW44" s="214"/>
      <c r="BX44" s="214"/>
      <c r="BY44" s="214"/>
      <c r="BZ44" s="214"/>
      <c r="CA44" s="214"/>
      <c r="CB44" s="214"/>
      <c r="CC44" s="214"/>
      <c r="CD44" s="214"/>
      <c r="CE44" s="214"/>
      <c r="CF44" s="214"/>
      <c r="CG44" s="214"/>
      <c r="CH44" s="214"/>
      <c r="CI44" s="214"/>
      <c r="CJ44" s="214"/>
      <c r="CK44" s="214"/>
      <c r="CL44" s="214"/>
      <c r="CM44" s="214"/>
      <c r="CN44" s="214"/>
      <c r="CO44" s="214"/>
      <c r="CP44" s="214"/>
      <c r="CQ44" s="214"/>
      <c r="CR44" s="214"/>
      <c r="CS44" s="214"/>
      <c r="CT44" s="214"/>
      <c r="CU44" s="214"/>
      <c r="CV44" s="214"/>
      <c r="CW44" s="214"/>
      <c r="CX44" s="215"/>
    </row>
    <row r="45" spans="1:102" s="74" customFormat="1" ht="33.75" customHeight="1">
      <c r="A45" s="211"/>
      <c r="B45" s="211"/>
      <c r="C45" s="211"/>
      <c r="D45" s="211"/>
      <c r="E45" s="211"/>
      <c r="F45" s="211"/>
      <c r="G45" s="212" t="s">
        <v>135</v>
      </c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>
        <v>1</v>
      </c>
      <c r="AU45" s="209"/>
      <c r="AV45" s="209"/>
      <c r="AW45" s="209"/>
      <c r="AX45" s="209"/>
      <c r="AY45" s="209"/>
      <c r="AZ45" s="209"/>
      <c r="BA45" s="209"/>
      <c r="BB45" s="209"/>
      <c r="BC45" s="209"/>
      <c r="BD45" s="209"/>
      <c r="BE45" s="209"/>
      <c r="BF45" s="209"/>
      <c r="BG45" s="209"/>
      <c r="BH45" s="209"/>
      <c r="BI45" s="209"/>
      <c r="BJ45" s="209"/>
      <c r="BK45" s="209"/>
      <c r="BL45" s="209"/>
      <c r="BM45" s="209"/>
      <c r="BN45" s="209"/>
      <c r="BO45" s="209"/>
      <c r="BP45" s="209"/>
      <c r="BQ45" s="209"/>
      <c r="BR45" s="209"/>
      <c r="BS45" s="209"/>
      <c r="BT45" s="209"/>
      <c r="BU45" s="209"/>
      <c r="BV45" s="209"/>
      <c r="BW45" s="209"/>
      <c r="BX45" s="209"/>
      <c r="BY45" s="209"/>
      <c r="BZ45" s="209"/>
      <c r="CA45" s="209"/>
      <c r="CB45" s="224">
        <v>1748.66</v>
      </c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  <c r="CM45" s="209"/>
      <c r="CN45" s="209"/>
      <c r="CO45" s="209"/>
      <c r="CP45" s="209"/>
      <c r="CQ45" s="209"/>
      <c r="CR45" s="209"/>
      <c r="CS45" s="209"/>
      <c r="CT45" s="209"/>
      <c r="CU45" s="209"/>
      <c r="CV45" s="209"/>
      <c r="CW45" s="209"/>
      <c r="CX45" s="210"/>
    </row>
    <row r="46" spans="1:102" s="74" customFormat="1" ht="16.5" customHeight="1">
      <c r="A46" s="221" t="s">
        <v>59</v>
      </c>
      <c r="B46" s="221"/>
      <c r="C46" s="221"/>
      <c r="D46" s="221"/>
      <c r="E46" s="221"/>
      <c r="F46" s="221"/>
      <c r="G46" s="222" t="s">
        <v>129</v>
      </c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219"/>
      <c r="BA46" s="219"/>
      <c r="BB46" s="219"/>
      <c r="BC46" s="219"/>
      <c r="BD46" s="219"/>
      <c r="BE46" s="219"/>
      <c r="BF46" s="219"/>
      <c r="BG46" s="219"/>
      <c r="BH46" s="219"/>
      <c r="BI46" s="219"/>
      <c r="BJ46" s="219"/>
      <c r="BK46" s="219"/>
      <c r="BL46" s="219"/>
      <c r="BM46" s="219"/>
      <c r="BN46" s="219"/>
      <c r="BO46" s="219"/>
      <c r="BP46" s="219"/>
      <c r="BQ46" s="219"/>
      <c r="BR46" s="219"/>
      <c r="BS46" s="219"/>
      <c r="BT46" s="219"/>
      <c r="BU46" s="219"/>
      <c r="BV46" s="219"/>
      <c r="BW46" s="219"/>
      <c r="BX46" s="219"/>
      <c r="BY46" s="219"/>
      <c r="BZ46" s="219"/>
      <c r="CA46" s="219"/>
      <c r="CB46" s="219"/>
      <c r="CC46" s="219"/>
      <c r="CD46" s="219"/>
      <c r="CE46" s="219"/>
      <c r="CF46" s="219"/>
      <c r="CG46" s="219"/>
      <c r="CH46" s="219"/>
      <c r="CI46" s="219"/>
      <c r="CJ46" s="219"/>
      <c r="CK46" s="219"/>
      <c r="CL46" s="219"/>
      <c r="CM46" s="219"/>
      <c r="CN46" s="219"/>
      <c r="CO46" s="219"/>
      <c r="CP46" s="219"/>
      <c r="CQ46" s="219"/>
      <c r="CR46" s="219"/>
      <c r="CS46" s="219"/>
      <c r="CT46" s="219"/>
      <c r="CU46" s="219"/>
      <c r="CV46" s="219"/>
      <c r="CW46" s="219"/>
      <c r="CX46" s="220"/>
    </row>
    <row r="47" spans="1:102" s="74" customFormat="1" ht="16.5" customHeight="1">
      <c r="A47" s="216"/>
      <c r="B47" s="216"/>
      <c r="C47" s="216"/>
      <c r="D47" s="216"/>
      <c r="E47" s="216"/>
      <c r="F47" s="216"/>
      <c r="G47" s="217" t="s">
        <v>122</v>
      </c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  <c r="BI47" s="214"/>
      <c r="BJ47" s="214"/>
      <c r="BK47" s="214"/>
      <c r="BL47" s="214"/>
      <c r="BM47" s="214"/>
      <c r="BN47" s="214"/>
      <c r="BO47" s="214"/>
      <c r="BP47" s="214"/>
      <c r="BQ47" s="214"/>
      <c r="BR47" s="214"/>
      <c r="BS47" s="214"/>
      <c r="BT47" s="214"/>
      <c r="BU47" s="214"/>
      <c r="BV47" s="214"/>
      <c r="BW47" s="214"/>
      <c r="BX47" s="214"/>
      <c r="BY47" s="214"/>
      <c r="BZ47" s="214"/>
      <c r="CA47" s="214"/>
      <c r="CB47" s="214"/>
      <c r="CC47" s="214"/>
      <c r="CD47" s="214"/>
      <c r="CE47" s="214"/>
      <c r="CF47" s="214"/>
      <c r="CG47" s="214"/>
      <c r="CH47" s="214"/>
      <c r="CI47" s="214"/>
      <c r="CJ47" s="214"/>
      <c r="CK47" s="214"/>
      <c r="CL47" s="214"/>
      <c r="CM47" s="214"/>
      <c r="CN47" s="214"/>
      <c r="CO47" s="214"/>
      <c r="CP47" s="214"/>
      <c r="CQ47" s="214"/>
      <c r="CR47" s="214"/>
      <c r="CS47" s="214"/>
      <c r="CT47" s="214"/>
      <c r="CU47" s="214"/>
      <c r="CV47" s="214"/>
      <c r="CW47" s="214"/>
      <c r="CX47" s="215"/>
    </row>
    <row r="48" spans="1:102" s="74" customFormat="1" ht="33.75" customHeight="1">
      <c r="A48" s="211"/>
      <c r="B48" s="211"/>
      <c r="C48" s="211"/>
      <c r="D48" s="211"/>
      <c r="E48" s="211"/>
      <c r="F48" s="211"/>
      <c r="G48" s="212" t="s">
        <v>135</v>
      </c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09"/>
      <c r="BM48" s="209"/>
      <c r="BN48" s="209"/>
      <c r="BO48" s="209"/>
      <c r="BP48" s="209"/>
      <c r="BQ48" s="209"/>
      <c r="BR48" s="209"/>
      <c r="BS48" s="209"/>
      <c r="BT48" s="209"/>
      <c r="BU48" s="209"/>
      <c r="BV48" s="209"/>
      <c r="BW48" s="209"/>
      <c r="BX48" s="209"/>
      <c r="BY48" s="209"/>
      <c r="BZ48" s="209"/>
      <c r="CA48" s="209"/>
      <c r="CB48" s="209"/>
      <c r="CC48" s="209"/>
      <c r="CD48" s="209"/>
      <c r="CE48" s="209"/>
      <c r="CF48" s="209"/>
      <c r="CG48" s="209"/>
      <c r="CH48" s="209"/>
      <c r="CI48" s="209"/>
      <c r="CJ48" s="209"/>
      <c r="CK48" s="209"/>
      <c r="CL48" s="209"/>
      <c r="CM48" s="209"/>
      <c r="CN48" s="209"/>
      <c r="CO48" s="209"/>
      <c r="CP48" s="209"/>
      <c r="CQ48" s="209"/>
      <c r="CR48" s="209"/>
      <c r="CS48" s="209"/>
      <c r="CT48" s="209"/>
      <c r="CU48" s="209"/>
      <c r="CV48" s="209"/>
      <c r="CW48" s="209"/>
      <c r="CX48" s="210"/>
    </row>
    <row r="49" spans="1:102" s="74" customFormat="1" ht="18" customHeight="1">
      <c r="A49" s="206" t="s">
        <v>61</v>
      </c>
      <c r="B49" s="206"/>
      <c r="C49" s="206"/>
      <c r="D49" s="206"/>
      <c r="E49" s="206"/>
      <c r="F49" s="206"/>
      <c r="G49" s="207" t="s">
        <v>136</v>
      </c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  <c r="BZ49" s="204"/>
      <c r="CA49" s="204"/>
      <c r="CB49" s="204"/>
      <c r="CC49" s="204"/>
      <c r="CD49" s="204"/>
      <c r="CE49" s="204"/>
      <c r="CF49" s="204"/>
      <c r="CG49" s="204"/>
      <c r="CH49" s="204"/>
      <c r="CI49" s="204"/>
      <c r="CJ49" s="204"/>
      <c r="CK49" s="204"/>
      <c r="CL49" s="204"/>
      <c r="CM49" s="204"/>
      <c r="CN49" s="204"/>
      <c r="CO49" s="204"/>
      <c r="CP49" s="204"/>
      <c r="CQ49" s="204"/>
      <c r="CR49" s="204"/>
      <c r="CS49" s="204"/>
      <c r="CT49" s="204"/>
      <c r="CU49" s="204"/>
      <c r="CV49" s="204"/>
      <c r="CW49" s="204"/>
      <c r="CX49" s="205"/>
    </row>
    <row r="50" spans="1:256" s="74" customFormat="1" ht="18" customHeight="1" hidden="1" outlineLevel="1">
      <c r="A50" s="206"/>
      <c r="B50" s="206"/>
      <c r="C50" s="206"/>
      <c r="D50" s="206"/>
      <c r="E50" s="206"/>
      <c r="F50" s="206"/>
      <c r="G50" s="207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4">
        <f>AI34+AI37+AI40+AI43</f>
        <v>204</v>
      </c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>
        <f>AT34+AT37+AT40+AT43</f>
        <v>2</v>
      </c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>
        <f>BQ34+BQ37+BQ40+BQ43</f>
        <v>4899.27</v>
      </c>
      <c r="BR50" s="204"/>
      <c r="BS50" s="204"/>
      <c r="BT50" s="204"/>
      <c r="BU50" s="204"/>
      <c r="BV50" s="204"/>
      <c r="BW50" s="204"/>
      <c r="BX50" s="204"/>
      <c r="BY50" s="204"/>
      <c r="BZ50" s="204"/>
      <c r="CA50" s="204"/>
      <c r="CB50" s="204">
        <f>CB34+CB37+CB40+CB43</f>
        <v>2141.26</v>
      </c>
      <c r="CC50" s="204"/>
      <c r="CD50" s="204"/>
      <c r="CE50" s="204"/>
      <c r="CF50" s="204"/>
      <c r="CG50" s="204"/>
      <c r="CH50" s="204"/>
      <c r="CI50" s="204"/>
      <c r="CJ50" s="204"/>
      <c r="CK50" s="204"/>
      <c r="CL50" s="204"/>
      <c r="CM50" s="204"/>
      <c r="CN50" s="204"/>
      <c r="CO50" s="204"/>
      <c r="CP50" s="204"/>
      <c r="CQ50" s="204"/>
      <c r="CR50" s="204"/>
      <c r="CS50" s="204"/>
      <c r="CT50" s="204"/>
      <c r="CU50" s="204"/>
      <c r="CV50" s="204"/>
      <c r="CW50" s="204"/>
      <c r="CX50" s="205"/>
      <c r="CY50" s="206"/>
      <c r="CZ50" s="206"/>
      <c r="DA50" s="206"/>
      <c r="DB50" s="206"/>
      <c r="DC50" s="206"/>
      <c r="DD50" s="206"/>
      <c r="DE50" s="207"/>
      <c r="DF50" s="208"/>
      <c r="DG50" s="208"/>
      <c r="DH50" s="208"/>
      <c r="DI50" s="208"/>
      <c r="DJ50" s="208"/>
      <c r="DK50" s="208"/>
      <c r="DL50" s="208"/>
      <c r="DM50" s="208"/>
      <c r="DN50" s="208"/>
      <c r="DO50" s="208"/>
      <c r="DP50" s="208"/>
      <c r="DQ50" s="208"/>
      <c r="DR50" s="208"/>
      <c r="DS50" s="208"/>
      <c r="DT50" s="208"/>
      <c r="DU50" s="208"/>
      <c r="DV50" s="208"/>
      <c r="DW50" s="208"/>
      <c r="DX50" s="208"/>
      <c r="DY50" s="208"/>
      <c r="DZ50" s="208"/>
      <c r="EA50" s="208"/>
      <c r="EB50" s="208"/>
      <c r="EC50" s="208"/>
      <c r="ED50" s="208"/>
      <c r="EE50" s="208"/>
      <c r="EF50" s="208"/>
      <c r="EG50" s="204"/>
      <c r="EH50" s="204"/>
      <c r="EI50" s="204"/>
      <c r="EJ50" s="204"/>
      <c r="EK50" s="204"/>
      <c r="EL50" s="204"/>
      <c r="EM50" s="204"/>
      <c r="EN50" s="204"/>
      <c r="EO50" s="204"/>
      <c r="EP50" s="204"/>
      <c r="EQ50" s="204"/>
      <c r="ER50" s="204"/>
      <c r="ES50" s="204"/>
      <c r="ET50" s="204"/>
      <c r="EU50" s="204"/>
      <c r="EV50" s="204"/>
      <c r="EW50" s="204"/>
      <c r="EX50" s="204"/>
      <c r="EY50" s="204"/>
      <c r="EZ50" s="204"/>
      <c r="FA50" s="204"/>
      <c r="FB50" s="204"/>
      <c r="FC50" s="204"/>
      <c r="FD50" s="204"/>
      <c r="FE50" s="204"/>
      <c r="FF50" s="204"/>
      <c r="FG50" s="204"/>
      <c r="FH50" s="204"/>
      <c r="FI50" s="204"/>
      <c r="FJ50" s="204"/>
      <c r="FK50" s="204"/>
      <c r="FL50" s="204"/>
      <c r="FM50" s="204"/>
      <c r="FN50" s="204"/>
      <c r="FO50" s="204"/>
      <c r="FP50" s="204"/>
      <c r="FQ50" s="204"/>
      <c r="FR50" s="204"/>
      <c r="FS50" s="204"/>
      <c r="FT50" s="204"/>
      <c r="FU50" s="204"/>
      <c r="FV50" s="204"/>
      <c r="FW50" s="204"/>
      <c r="FX50" s="204"/>
      <c r="FY50" s="204"/>
      <c r="FZ50" s="204"/>
      <c r="GA50" s="204"/>
      <c r="GB50" s="204"/>
      <c r="GC50" s="204"/>
      <c r="GD50" s="204"/>
      <c r="GE50" s="204"/>
      <c r="GF50" s="204"/>
      <c r="GG50" s="204"/>
      <c r="GH50" s="204"/>
      <c r="GI50" s="204"/>
      <c r="GJ50" s="204"/>
      <c r="GK50" s="204"/>
      <c r="GL50" s="204"/>
      <c r="GM50" s="204"/>
      <c r="GN50" s="204"/>
      <c r="GO50" s="204"/>
      <c r="GP50" s="204"/>
      <c r="GQ50" s="204"/>
      <c r="GR50" s="204"/>
      <c r="GS50" s="204"/>
      <c r="GT50" s="204"/>
      <c r="GU50" s="204"/>
      <c r="GV50" s="205"/>
      <c r="GW50" s="206"/>
      <c r="GX50" s="206"/>
      <c r="GY50" s="206"/>
      <c r="GZ50" s="206"/>
      <c r="HA50" s="206"/>
      <c r="HB50" s="206"/>
      <c r="HC50" s="207"/>
      <c r="HD50" s="208"/>
      <c r="HE50" s="208"/>
      <c r="HF50" s="208"/>
      <c r="HG50" s="208"/>
      <c r="HH50" s="208"/>
      <c r="HI50" s="208"/>
      <c r="HJ50" s="208"/>
      <c r="HK50" s="208"/>
      <c r="HL50" s="208"/>
      <c r="HM50" s="208"/>
      <c r="HN50" s="208"/>
      <c r="HO50" s="208"/>
      <c r="HP50" s="208"/>
      <c r="HQ50" s="208"/>
      <c r="HR50" s="208"/>
      <c r="HS50" s="208"/>
      <c r="HT50" s="208"/>
      <c r="HU50" s="208"/>
      <c r="HV50" s="208"/>
      <c r="HW50" s="208"/>
      <c r="HX50" s="208"/>
      <c r="HY50" s="208"/>
      <c r="HZ50" s="208"/>
      <c r="IA50" s="208"/>
      <c r="IB50" s="208"/>
      <c r="IC50" s="208"/>
      <c r="ID50" s="208"/>
      <c r="IE50" s="204"/>
      <c r="IF50" s="204"/>
      <c r="IG50" s="204"/>
      <c r="IH50" s="204"/>
      <c r="II50" s="204"/>
      <c r="IJ50" s="204"/>
      <c r="IK50" s="204"/>
      <c r="IL50" s="204"/>
      <c r="IM50" s="204"/>
      <c r="IN50" s="204"/>
      <c r="IO50" s="204"/>
      <c r="IP50" s="204"/>
      <c r="IQ50" s="204"/>
      <c r="IR50" s="204"/>
      <c r="IS50" s="204"/>
      <c r="IT50" s="204"/>
      <c r="IU50" s="204"/>
      <c r="IV50" s="204"/>
    </row>
    <row r="51" spans="1:102" s="70" customFormat="1" ht="18.75" customHeight="1" collapsed="1">
      <c r="A51" s="229" t="s">
        <v>114</v>
      </c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  <c r="AY51" s="229"/>
      <c r="AZ51" s="229"/>
      <c r="BA51" s="229"/>
      <c r="BB51" s="229"/>
      <c r="BC51" s="229"/>
      <c r="BD51" s="229"/>
      <c r="BE51" s="229"/>
      <c r="BF51" s="229"/>
      <c r="BG51" s="229"/>
      <c r="BH51" s="229"/>
      <c r="BI51" s="229"/>
      <c r="BJ51" s="229"/>
      <c r="BK51" s="229"/>
      <c r="BL51" s="229"/>
      <c r="BM51" s="229"/>
      <c r="BN51" s="229"/>
      <c r="BO51" s="229"/>
      <c r="BP51" s="229"/>
      <c r="BQ51" s="229"/>
      <c r="BR51" s="229"/>
      <c r="BS51" s="229"/>
      <c r="BT51" s="229"/>
      <c r="BU51" s="229"/>
      <c r="BV51" s="229"/>
      <c r="BW51" s="229"/>
      <c r="BX51" s="229"/>
      <c r="BY51" s="229"/>
      <c r="BZ51" s="229"/>
      <c r="CA51" s="229"/>
      <c r="CB51" s="229"/>
      <c r="CC51" s="229"/>
      <c r="CD51" s="229"/>
      <c r="CE51" s="229"/>
      <c r="CF51" s="229"/>
      <c r="CG51" s="229"/>
      <c r="CH51" s="229"/>
      <c r="CI51" s="229"/>
      <c r="CJ51" s="229"/>
      <c r="CK51" s="229"/>
      <c r="CL51" s="229"/>
      <c r="CM51" s="229"/>
      <c r="CN51" s="229"/>
      <c r="CO51" s="229"/>
      <c r="CP51" s="229"/>
      <c r="CQ51" s="229"/>
      <c r="CR51" s="229"/>
      <c r="CS51" s="229"/>
      <c r="CT51" s="229"/>
      <c r="CU51" s="229"/>
      <c r="CV51" s="229"/>
      <c r="CW51" s="229"/>
      <c r="CX51" s="229"/>
    </row>
    <row r="52" spans="1:102" s="71" customFormat="1" ht="36.75" customHeight="1">
      <c r="A52" s="230" t="s">
        <v>154</v>
      </c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0"/>
      <c r="AO52" s="230"/>
      <c r="AP52" s="230"/>
      <c r="AQ52" s="230"/>
      <c r="AR52" s="230"/>
      <c r="AS52" s="230"/>
      <c r="AT52" s="230"/>
      <c r="AU52" s="230"/>
      <c r="AV52" s="230"/>
      <c r="AW52" s="230"/>
      <c r="AX52" s="230"/>
      <c r="AY52" s="230"/>
      <c r="AZ52" s="230"/>
      <c r="BA52" s="230"/>
      <c r="BB52" s="230"/>
      <c r="BC52" s="230"/>
      <c r="BD52" s="230"/>
      <c r="BE52" s="230"/>
      <c r="BF52" s="230"/>
      <c r="BG52" s="230"/>
      <c r="BH52" s="230"/>
      <c r="BI52" s="230"/>
      <c r="BJ52" s="230"/>
      <c r="BK52" s="230"/>
      <c r="BL52" s="230"/>
      <c r="BM52" s="230"/>
      <c r="BN52" s="230"/>
      <c r="BO52" s="230"/>
      <c r="BP52" s="230"/>
      <c r="BQ52" s="230"/>
      <c r="BR52" s="230"/>
      <c r="BS52" s="230"/>
      <c r="BT52" s="230"/>
      <c r="BU52" s="230"/>
      <c r="BV52" s="230"/>
      <c r="BW52" s="230"/>
      <c r="BX52" s="230"/>
      <c r="BY52" s="230"/>
      <c r="BZ52" s="230"/>
      <c r="CA52" s="230"/>
      <c r="CB52" s="230"/>
      <c r="CC52" s="230"/>
      <c r="CD52" s="230"/>
      <c r="CE52" s="230"/>
      <c r="CF52" s="230"/>
      <c r="CG52" s="230"/>
      <c r="CH52" s="230"/>
      <c r="CI52" s="230"/>
      <c r="CJ52" s="230"/>
      <c r="CK52" s="230"/>
      <c r="CL52" s="230"/>
      <c r="CM52" s="230"/>
      <c r="CN52" s="230"/>
      <c r="CO52" s="230"/>
      <c r="CP52" s="230"/>
      <c r="CQ52" s="230"/>
      <c r="CR52" s="230"/>
      <c r="CS52" s="230"/>
      <c r="CT52" s="230"/>
      <c r="CU52" s="230"/>
      <c r="CV52" s="230"/>
      <c r="CW52" s="230"/>
      <c r="CX52" s="230"/>
    </row>
    <row r="53" ht="12" customHeight="1"/>
    <row r="54" spans="1:102" s="73" customFormat="1" ht="33.75" customHeight="1">
      <c r="A54" s="231" t="s">
        <v>132</v>
      </c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2"/>
      <c r="AI54" s="228" t="s">
        <v>133</v>
      </c>
      <c r="AJ54" s="235"/>
      <c r="AK54" s="235"/>
      <c r="AL54" s="235"/>
      <c r="AM54" s="235"/>
      <c r="AN54" s="235"/>
      <c r="AO54" s="235"/>
      <c r="AP54" s="235"/>
      <c r="AQ54" s="235"/>
      <c r="AR54" s="235"/>
      <c r="AS54" s="235"/>
      <c r="AT54" s="235"/>
      <c r="AU54" s="235"/>
      <c r="AV54" s="235"/>
      <c r="AW54" s="235"/>
      <c r="AX54" s="235"/>
      <c r="AY54" s="235"/>
      <c r="AZ54" s="235"/>
      <c r="BA54" s="235"/>
      <c r="BB54" s="235"/>
      <c r="BC54" s="235"/>
      <c r="BD54" s="235"/>
      <c r="BE54" s="235"/>
      <c r="BF54" s="235"/>
      <c r="BG54" s="235"/>
      <c r="BH54" s="235"/>
      <c r="BI54" s="235"/>
      <c r="BJ54" s="235"/>
      <c r="BK54" s="235"/>
      <c r="BL54" s="235"/>
      <c r="BM54" s="235"/>
      <c r="BN54" s="235"/>
      <c r="BO54" s="235"/>
      <c r="BP54" s="236"/>
      <c r="BQ54" s="228" t="s">
        <v>118</v>
      </c>
      <c r="BR54" s="235"/>
      <c r="BS54" s="235"/>
      <c r="BT54" s="235"/>
      <c r="BU54" s="235"/>
      <c r="BV54" s="235"/>
      <c r="BW54" s="235"/>
      <c r="BX54" s="235"/>
      <c r="BY54" s="235"/>
      <c r="BZ54" s="235"/>
      <c r="CA54" s="235"/>
      <c r="CB54" s="235"/>
      <c r="CC54" s="235"/>
      <c r="CD54" s="235"/>
      <c r="CE54" s="235"/>
      <c r="CF54" s="235"/>
      <c r="CG54" s="235"/>
      <c r="CH54" s="235"/>
      <c r="CI54" s="235"/>
      <c r="CJ54" s="235"/>
      <c r="CK54" s="235"/>
      <c r="CL54" s="235"/>
      <c r="CM54" s="235"/>
      <c r="CN54" s="235"/>
      <c r="CO54" s="235"/>
      <c r="CP54" s="235"/>
      <c r="CQ54" s="235"/>
      <c r="CR54" s="235"/>
      <c r="CS54" s="235"/>
      <c r="CT54" s="235"/>
      <c r="CU54" s="235"/>
      <c r="CV54" s="235"/>
      <c r="CW54" s="235"/>
      <c r="CX54" s="235"/>
    </row>
    <row r="55" spans="1:102" s="73" customFormat="1" ht="33.75" customHeight="1">
      <c r="A55" s="233"/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E55" s="233"/>
      <c r="AF55" s="233"/>
      <c r="AG55" s="233"/>
      <c r="AH55" s="234"/>
      <c r="AI55" s="227" t="s">
        <v>109</v>
      </c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7" t="s">
        <v>110</v>
      </c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 t="s">
        <v>120</v>
      </c>
      <c r="BF55" s="227"/>
      <c r="BG55" s="227"/>
      <c r="BH55" s="227"/>
      <c r="BI55" s="227"/>
      <c r="BJ55" s="227"/>
      <c r="BK55" s="227"/>
      <c r="BL55" s="227"/>
      <c r="BM55" s="227"/>
      <c r="BN55" s="227"/>
      <c r="BO55" s="227"/>
      <c r="BP55" s="227"/>
      <c r="BQ55" s="227" t="s">
        <v>109</v>
      </c>
      <c r="BR55" s="227"/>
      <c r="BS55" s="227"/>
      <c r="BT55" s="227"/>
      <c r="BU55" s="227"/>
      <c r="BV55" s="227"/>
      <c r="BW55" s="227"/>
      <c r="BX55" s="227"/>
      <c r="BY55" s="227"/>
      <c r="BZ55" s="227"/>
      <c r="CA55" s="227"/>
      <c r="CB55" s="227" t="s">
        <v>110</v>
      </c>
      <c r="CC55" s="227"/>
      <c r="CD55" s="227"/>
      <c r="CE55" s="227"/>
      <c r="CF55" s="227"/>
      <c r="CG55" s="227"/>
      <c r="CH55" s="227"/>
      <c r="CI55" s="227"/>
      <c r="CJ55" s="227"/>
      <c r="CK55" s="227"/>
      <c r="CL55" s="227"/>
      <c r="CM55" s="227" t="s">
        <v>120</v>
      </c>
      <c r="CN55" s="227"/>
      <c r="CO55" s="227"/>
      <c r="CP55" s="227"/>
      <c r="CQ55" s="227"/>
      <c r="CR55" s="227"/>
      <c r="CS55" s="227"/>
      <c r="CT55" s="227"/>
      <c r="CU55" s="227"/>
      <c r="CV55" s="227"/>
      <c r="CW55" s="227"/>
      <c r="CX55" s="228"/>
    </row>
    <row r="56" spans="1:102" s="74" customFormat="1" ht="16.5" customHeight="1">
      <c r="A56" s="221" t="s">
        <v>46</v>
      </c>
      <c r="B56" s="221"/>
      <c r="C56" s="221"/>
      <c r="D56" s="221"/>
      <c r="E56" s="221"/>
      <c r="F56" s="221"/>
      <c r="G56" s="222" t="s">
        <v>121</v>
      </c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19">
        <f>155+89</f>
        <v>244</v>
      </c>
      <c r="AJ56" s="219"/>
      <c r="AK56" s="219"/>
      <c r="AL56" s="219"/>
      <c r="AM56" s="219"/>
      <c r="AN56" s="219"/>
      <c r="AO56" s="219"/>
      <c r="AP56" s="219"/>
      <c r="AQ56" s="219"/>
      <c r="AR56" s="219"/>
      <c r="AS56" s="219"/>
      <c r="AT56" s="219"/>
      <c r="AU56" s="219"/>
      <c r="AV56" s="219"/>
      <c r="AW56" s="219"/>
      <c r="AX56" s="219"/>
      <c r="AY56" s="219"/>
      <c r="AZ56" s="219"/>
      <c r="BA56" s="219"/>
      <c r="BB56" s="219"/>
      <c r="BC56" s="219"/>
      <c r="BD56" s="219"/>
      <c r="BE56" s="219"/>
      <c r="BF56" s="219"/>
      <c r="BG56" s="219"/>
      <c r="BH56" s="219"/>
      <c r="BI56" s="219"/>
      <c r="BJ56" s="219"/>
      <c r="BK56" s="219"/>
      <c r="BL56" s="219"/>
      <c r="BM56" s="219"/>
      <c r="BN56" s="219"/>
      <c r="BO56" s="219"/>
      <c r="BP56" s="219"/>
      <c r="BQ56" s="225">
        <f>1670.2+1075.32</f>
        <v>2745.52</v>
      </c>
      <c r="BR56" s="225"/>
      <c r="BS56" s="225"/>
      <c r="BT56" s="225"/>
      <c r="BU56" s="225"/>
      <c r="BV56" s="225"/>
      <c r="BW56" s="225"/>
      <c r="BX56" s="225"/>
      <c r="BY56" s="225"/>
      <c r="BZ56" s="225"/>
      <c r="CA56" s="225"/>
      <c r="CB56" s="219"/>
      <c r="CC56" s="219"/>
      <c r="CD56" s="219"/>
      <c r="CE56" s="219"/>
      <c r="CF56" s="219"/>
      <c r="CG56" s="219"/>
      <c r="CH56" s="219"/>
      <c r="CI56" s="219"/>
      <c r="CJ56" s="219"/>
      <c r="CK56" s="219"/>
      <c r="CL56" s="219"/>
      <c r="CM56" s="219"/>
      <c r="CN56" s="219"/>
      <c r="CO56" s="219"/>
      <c r="CP56" s="219"/>
      <c r="CQ56" s="219"/>
      <c r="CR56" s="219"/>
      <c r="CS56" s="219"/>
      <c r="CT56" s="219"/>
      <c r="CU56" s="219"/>
      <c r="CV56" s="219"/>
      <c r="CW56" s="219"/>
      <c r="CX56" s="220"/>
    </row>
    <row r="57" spans="1:102" s="74" customFormat="1" ht="16.5" customHeight="1">
      <c r="A57" s="216"/>
      <c r="B57" s="216"/>
      <c r="C57" s="216"/>
      <c r="D57" s="216"/>
      <c r="E57" s="216"/>
      <c r="F57" s="216"/>
      <c r="G57" s="217" t="s">
        <v>122</v>
      </c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  <c r="AE57" s="218"/>
      <c r="AF57" s="218"/>
      <c r="AG57" s="218"/>
      <c r="AH57" s="218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  <c r="BI57" s="214"/>
      <c r="BJ57" s="214"/>
      <c r="BK57" s="214"/>
      <c r="BL57" s="214"/>
      <c r="BM57" s="214"/>
      <c r="BN57" s="214"/>
      <c r="BO57" s="214"/>
      <c r="BP57" s="214"/>
      <c r="BQ57" s="226"/>
      <c r="BR57" s="226"/>
      <c r="BS57" s="226"/>
      <c r="BT57" s="226"/>
      <c r="BU57" s="226"/>
      <c r="BV57" s="226"/>
      <c r="BW57" s="226"/>
      <c r="BX57" s="226"/>
      <c r="BY57" s="226"/>
      <c r="BZ57" s="226"/>
      <c r="CA57" s="226"/>
      <c r="CB57" s="214"/>
      <c r="CC57" s="214"/>
      <c r="CD57" s="214"/>
      <c r="CE57" s="214"/>
      <c r="CF57" s="214"/>
      <c r="CG57" s="214"/>
      <c r="CH57" s="214"/>
      <c r="CI57" s="214"/>
      <c r="CJ57" s="214"/>
      <c r="CK57" s="214"/>
      <c r="CL57" s="214"/>
      <c r="CM57" s="214"/>
      <c r="CN57" s="214"/>
      <c r="CO57" s="214"/>
      <c r="CP57" s="214"/>
      <c r="CQ57" s="214"/>
      <c r="CR57" s="214"/>
      <c r="CS57" s="214"/>
      <c r="CT57" s="214"/>
      <c r="CU57" s="214"/>
      <c r="CV57" s="214"/>
      <c r="CW57" s="214"/>
      <c r="CX57" s="215"/>
    </row>
    <row r="58" spans="1:102" s="74" customFormat="1" ht="16.5" customHeight="1">
      <c r="A58" s="211"/>
      <c r="B58" s="211"/>
      <c r="C58" s="211"/>
      <c r="D58" s="211"/>
      <c r="E58" s="211"/>
      <c r="F58" s="211"/>
      <c r="G58" s="212" t="s">
        <v>123</v>
      </c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09">
        <f>147+89</f>
        <v>236</v>
      </c>
      <c r="AJ58" s="209"/>
      <c r="AK58" s="209"/>
      <c r="AL58" s="209"/>
      <c r="AM58" s="209"/>
      <c r="AN58" s="209"/>
      <c r="AO58" s="209"/>
      <c r="AP58" s="209"/>
      <c r="AQ58" s="209"/>
      <c r="AR58" s="209"/>
      <c r="AS58" s="209"/>
      <c r="AT58" s="209"/>
      <c r="AU58" s="209"/>
      <c r="AV58" s="209"/>
      <c r="AW58" s="209"/>
      <c r="AX58" s="209"/>
      <c r="AY58" s="209"/>
      <c r="AZ58" s="209"/>
      <c r="BA58" s="209"/>
      <c r="BB58" s="209"/>
      <c r="BC58" s="209"/>
      <c r="BD58" s="209"/>
      <c r="BE58" s="209"/>
      <c r="BF58" s="209"/>
      <c r="BG58" s="209"/>
      <c r="BH58" s="209"/>
      <c r="BI58" s="209"/>
      <c r="BJ58" s="209"/>
      <c r="BK58" s="209"/>
      <c r="BL58" s="209"/>
      <c r="BM58" s="209"/>
      <c r="BN58" s="209"/>
      <c r="BO58" s="209"/>
      <c r="BP58" s="209"/>
      <c r="BQ58" s="224">
        <f>1650.2+1075.32</f>
        <v>2725.52</v>
      </c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09"/>
      <c r="CC58" s="209"/>
      <c r="CD58" s="209"/>
      <c r="CE58" s="209"/>
      <c r="CF58" s="209"/>
      <c r="CG58" s="209"/>
      <c r="CH58" s="209"/>
      <c r="CI58" s="209"/>
      <c r="CJ58" s="209"/>
      <c r="CK58" s="209"/>
      <c r="CL58" s="209"/>
      <c r="CM58" s="209"/>
      <c r="CN58" s="209"/>
      <c r="CO58" s="209"/>
      <c r="CP58" s="209"/>
      <c r="CQ58" s="209"/>
      <c r="CR58" s="209"/>
      <c r="CS58" s="209"/>
      <c r="CT58" s="209"/>
      <c r="CU58" s="209"/>
      <c r="CV58" s="209"/>
      <c r="CW58" s="209"/>
      <c r="CX58" s="210"/>
    </row>
    <row r="59" spans="1:102" s="74" customFormat="1" ht="33.75" customHeight="1">
      <c r="A59" s="221" t="s">
        <v>49</v>
      </c>
      <c r="B59" s="221"/>
      <c r="C59" s="221"/>
      <c r="D59" s="221"/>
      <c r="E59" s="221"/>
      <c r="F59" s="221"/>
      <c r="G59" s="222" t="s">
        <v>134</v>
      </c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219">
        <f>31+24</f>
        <v>55</v>
      </c>
      <c r="AJ59" s="219"/>
      <c r="AK59" s="219"/>
      <c r="AL59" s="219"/>
      <c r="AM59" s="219"/>
      <c r="AN59" s="219"/>
      <c r="AO59" s="219"/>
      <c r="AP59" s="219"/>
      <c r="AQ59" s="219"/>
      <c r="AR59" s="219"/>
      <c r="AS59" s="219"/>
      <c r="AT59" s="219">
        <f>2+1</f>
        <v>3</v>
      </c>
      <c r="AU59" s="219"/>
      <c r="AV59" s="219"/>
      <c r="AW59" s="219"/>
      <c r="AX59" s="219"/>
      <c r="AY59" s="219"/>
      <c r="AZ59" s="219"/>
      <c r="BA59" s="219"/>
      <c r="BB59" s="219"/>
      <c r="BC59" s="219"/>
      <c r="BD59" s="219"/>
      <c r="BE59" s="219"/>
      <c r="BF59" s="219"/>
      <c r="BG59" s="219"/>
      <c r="BH59" s="219"/>
      <c r="BI59" s="219"/>
      <c r="BJ59" s="219"/>
      <c r="BK59" s="219"/>
      <c r="BL59" s="219"/>
      <c r="BM59" s="219"/>
      <c r="BN59" s="219"/>
      <c r="BO59" s="219"/>
      <c r="BP59" s="219"/>
      <c r="BQ59" s="219">
        <f>1992.2+1502.6</f>
        <v>3494.8</v>
      </c>
      <c r="BR59" s="219"/>
      <c r="BS59" s="219"/>
      <c r="BT59" s="219"/>
      <c r="BU59" s="219"/>
      <c r="BV59" s="219"/>
      <c r="BW59" s="219"/>
      <c r="BX59" s="219"/>
      <c r="BY59" s="219"/>
      <c r="BZ59" s="219"/>
      <c r="CA59" s="219"/>
      <c r="CB59" s="225">
        <f>150+127.56+25</f>
        <v>302.56</v>
      </c>
      <c r="CC59" s="225"/>
      <c r="CD59" s="225"/>
      <c r="CE59" s="225"/>
      <c r="CF59" s="225"/>
      <c r="CG59" s="225"/>
      <c r="CH59" s="225"/>
      <c r="CI59" s="225"/>
      <c r="CJ59" s="225"/>
      <c r="CK59" s="225"/>
      <c r="CL59" s="225"/>
      <c r="CM59" s="219"/>
      <c r="CN59" s="219"/>
      <c r="CO59" s="219"/>
      <c r="CP59" s="219"/>
      <c r="CQ59" s="219"/>
      <c r="CR59" s="219"/>
      <c r="CS59" s="219"/>
      <c r="CT59" s="219"/>
      <c r="CU59" s="219"/>
      <c r="CV59" s="219"/>
      <c r="CW59" s="219"/>
      <c r="CX59" s="220"/>
    </row>
    <row r="60" spans="1:102" s="74" customFormat="1" ht="16.5" customHeight="1">
      <c r="A60" s="216"/>
      <c r="B60" s="216"/>
      <c r="C60" s="216"/>
      <c r="D60" s="216"/>
      <c r="E60" s="216"/>
      <c r="F60" s="216"/>
      <c r="G60" s="217" t="s">
        <v>122</v>
      </c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14"/>
      <c r="BF60" s="214"/>
      <c r="BG60" s="214"/>
      <c r="BH60" s="214"/>
      <c r="BI60" s="214"/>
      <c r="BJ60" s="214"/>
      <c r="BK60" s="214"/>
      <c r="BL60" s="214"/>
      <c r="BM60" s="214"/>
      <c r="BN60" s="214"/>
      <c r="BO60" s="214"/>
      <c r="BP60" s="214"/>
      <c r="BQ60" s="214"/>
      <c r="BR60" s="214"/>
      <c r="BS60" s="214"/>
      <c r="BT60" s="214"/>
      <c r="BU60" s="214"/>
      <c r="BV60" s="214"/>
      <c r="BW60" s="214"/>
      <c r="BX60" s="214"/>
      <c r="BY60" s="214"/>
      <c r="BZ60" s="214"/>
      <c r="CA60" s="214"/>
      <c r="CB60" s="226"/>
      <c r="CC60" s="226"/>
      <c r="CD60" s="226"/>
      <c r="CE60" s="226"/>
      <c r="CF60" s="226"/>
      <c r="CG60" s="226"/>
      <c r="CH60" s="226"/>
      <c r="CI60" s="226"/>
      <c r="CJ60" s="226"/>
      <c r="CK60" s="226"/>
      <c r="CL60" s="226"/>
      <c r="CM60" s="214"/>
      <c r="CN60" s="214"/>
      <c r="CO60" s="214"/>
      <c r="CP60" s="214"/>
      <c r="CQ60" s="214"/>
      <c r="CR60" s="214"/>
      <c r="CS60" s="214"/>
      <c r="CT60" s="214"/>
      <c r="CU60" s="214"/>
      <c r="CV60" s="214"/>
      <c r="CW60" s="214"/>
      <c r="CX60" s="215"/>
    </row>
    <row r="61" spans="1:102" s="74" customFormat="1" ht="16.5" customHeight="1">
      <c r="A61" s="211"/>
      <c r="B61" s="211"/>
      <c r="C61" s="211"/>
      <c r="D61" s="211"/>
      <c r="E61" s="211"/>
      <c r="F61" s="211"/>
      <c r="G61" s="212" t="s">
        <v>125</v>
      </c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09" t="s">
        <v>148</v>
      </c>
      <c r="AJ61" s="209"/>
      <c r="AK61" s="209"/>
      <c r="AL61" s="209"/>
      <c r="AM61" s="209"/>
      <c r="AN61" s="209"/>
      <c r="AO61" s="209"/>
      <c r="AP61" s="209"/>
      <c r="AQ61" s="209"/>
      <c r="AR61" s="209"/>
      <c r="AS61" s="209"/>
      <c r="AT61" s="209" t="s">
        <v>148</v>
      </c>
      <c r="AU61" s="209"/>
      <c r="AV61" s="209"/>
      <c r="AW61" s="209"/>
      <c r="AX61" s="209"/>
      <c r="AY61" s="209"/>
      <c r="AZ61" s="209"/>
      <c r="BA61" s="209"/>
      <c r="BB61" s="209"/>
      <c r="BC61" s="209"/>
      <c r="BD61" s="209"/>
      <c r="BE61" s="209" t="s">
        <v>148</v>
      </c>
      <c r="BF61" s="209"/>
      <c r="BG61" s="209"/>
      <c r="BH61" s="209"/>
      <c r="BI61" s="209"/>
      <c r="BJ61" s="209"/>
      <c r="BK61" s="209"/>
      <c r="BL61" s="209"/>
      <c r="BM61" s="209"/>
      <c r="BN61" s="209"/>
      <c r="BO61" s="209"/>
      <c r="BP61" s="209"/>
      <c r="BQ61" s="209" t="s">
        <v>148</v>
      </c>
      <c r="BR61" s="209"/>
      <c r="BS61" s="209"/>
      <c r="BT61" s="209"/>
      <c r="BU61" s="209"/>
      <c r="BV61" s="209"/>
      <c r="BW61" s="209"/>
      <c r="BX61" s="209"/>
      <c r="BY61" s="209"/>
      <c r="BZ61" s="209"/>
      <c r="CA61" s="209"/>
      <c r="CB61" s="224" t="s">
        <v>148</v>
      </c>
      <c r="CC61" s="224"/>
      <c r="CD61" s="224"/>
      <c r="CE61" s="224"/>
      <c r="CF61" s="224"/>
      <c r="CG61" s="224"/>
      <c r="CH61" s="224"/>
      <c r="CI61" s="224"/>
      <c r="CJ61" s="224"/>
      <c r="CK61" s="224"/>
      <c r="CL61" s="224"/>
      <c r="CM61" s="209" t="s">
        <v>148</v>
      </c>
      <c r="CN61" s="209"/>
      <c r="CO61" s="209"/>
      <c r="CP61" s="209"/>
      <c r="CQ61" s="209"/>
      <c r="CR61" s="209"/>
      <c r="CS61" s="209"/>
      <c r="CT61" s="209"/>
      <c r="CU61" s="209"/>
      <c r="CV61" s="209"/>
      <c r="CW61" s="209"/>
      <c r="CX61" s="210"/>
    </row>
    <row r="62" spans="1:102" s="74" customFormat="1" ht="33.75" customHeight="1">
      <c r="A62" s="221" t="s">
        <v>51</v>
      </c>
      <c r="B62" s="221"/>
      <c r="C62" s="221"/>
      <c r="D62" s="221"/>
      <c r="E62" s="221"/>
      <c r="F62" s="221"/>
      <c r="G62" s="222" t="s">
        <v>126</v>
      </c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219">
        <f>8+6</f>
        <v>14</v>
      </c>
      <c r="AJ62" s="219"/>
      <c r="AK62" s="219"/>
      <c r="AL62" s="219"/>
      <c r="AM62" s="219"/>
      <c r="AN62" s="219"/>
      <c r="AO62" s="219"/>
      <c r="AP62" s="219"/>
      <c r="AQ62" s="219"/>
      <c r="AR62" s="219"/>
      <c r="AS62" s="219"/>
      <c r="AT62" s="219">
        <f>3+1</f>
        <v>4</v>
      </c>
      <c r="AU62" s="219"/>
      <c r="AV62" s="219"/>
      <c r="AW62" s="219"/>
      <c r="AX62" s="219"/>
      <c r="AY62" s="219"/>
      <c r="AZ62" s="219"/>
      <c r="BA62" s="219"/>
      <c r="BB62" s="219"/>
      <c r="BC62" s="219"/>
      <c r="BD62" s="219"/>
      <c r="BE62" s="219"/>
      <c r="BF62" s="219"/>
      <c r="BG62" s="219"/>
      <c r="BH62" s="219"/>
      <c r="BI62" s="219"/>
      <c r="BJ62" s="219"/>
      <c r="BK62" s="219"/>
      <c r="BL62" s="219"/>
      <c r="BM62" s="219"/>
      <c r="BN62" s="219"/>
      <c r="BO62" s="219"/>
      <c r="BP62" s="219"/>
      <c r="BQ62" s="225">
        <f>2159.62+1411</f>
        <v>3570.62</v>
      </c>
      <c r="BR62" s="225"/>
      <c r="BS62" s="225"/>
      <c r="BT62" s="225"/>
      <c r="BU62" s="225"/>
      <c r="BV62" s="225"/>
      <c r="BW62" s="225"/>
      <c r="BX62" s="225"/>
      <c r="BY62" s="225"/>
      <c r="BZ62" s="225"/>
      <c r="CA62" s="225"/>
      <c r="CB62" s="225">
        <f>449+1034.17+392.6</f>
        <v>1875.77</v>
      </c>
      <c r="CC62" s="225"/>
      <c r="CD62" s="225"/>
      <c r="CE62" s="225"/>
      <c r="CF62" s="225"/>
      <c r="CG62" s="225"/>
      <c r="CH62" s="225"/>
      <c r="CI62" s="225"/>
      <c r="CJ62" s="225"/>
      <c r="CK62" s="225"/>
      <c r="CL62" s="225"/>
      <c r="CM62" s="219"/>
      <c r="CN62" s="219"/>
      <c r="CO62" s="219"/>
      <c r="CP62" s="219"/>
      <c r="CQ62" s="219"/>
      <c r="CR62" s="219"/>
      <c r="CS62" s="219"/>
      <c r="CT62" s="219"/>
      <c r="CU62" s="219"/>
      <c r="CV62" s="219"/>
      <c r="CW62" s="219"/>
      <c r="CX62" s="220"/>
    </row>
    <row r="63" spans="1:102" s="74" customFormat="1" ht="16.5" customHeight="1">
      <c r="A63" s="216"/>
      <c r="B63" s="216"/>
      <c r="C63" s="216"/>
      <c r="D63" s="216"/>
      <c r="E63" s="216"/>
      <c r="F63" s="216"/>
      <c r="G63" s="217" t="s">
        <v>122</v>
      </c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4"/>
      <c r="BB63" s="214"/>
      <c r="BC63" s="214"/>
      <c r="BD63" s="214"/>
      <c r="BE63" s="214"/>
      <c r="BF63" s="214"/>
      <c r="BG63" s="214"/>
      <c r="BH63" s="214"/>
      <c r="BI63" s="214"/>
      <c r="BJ63" s="214"/>
      <c r="BK63" s="214"/>
      <c r="BL63" s="214"/>
      <c r="BM63" s="214"/>
      <c r="BN63" s="214"/>
      <c r="BO63" s="214"/>
      <c r="BP63" s="214"/>
      <c r="BQ63" s="214"/>
      <c r="BR63" s="214"/>
      <c r="BS63" s="214"/>
      <c r="BT63" s="214"/>
      <c r="BU63" s="214"/>
      <c r="BV63" s="214"/>
      <c r="BW63" s="214"/>
      <c r="BX63" s="214"/>
      <c r="BY63" s="214"/>
      <c r="BZ63" s="214"/>
      <c r="CA63" s="214"/>
      <c r="CB63" s="226"/>
      <c r="CC63" s="226"/>
      <c r="CD63" s="226"/>
      <c r="CE63" s="226"/>
      <c r="CF63" s="226"/>
      <c r="CG63" s="226"/>
      <c r="CH63" s="226"/>
      <c r="CI63" s="226"/>
      <c r="CJ63" s="226"/>
      <c r="CK63" s="226"/>
      <c r="CL63" s="226"/>
      <c r="CM63" s="214"/>
      <c r="CN63" s="214"/>
      <c r="CO63" s="214"/>
      <c r="CP63" s="214"/>
      <c r="CQ63" s="214"/>
      <c r="CR63" s="214"/>
      <c r="CS63" s="214"/>
      <c r="CT63" s="214"/>
      <c r="CU63" s="214"/>
      <c r="CV63" s="214"/>
      <c r="CW63" s="214"/>
      <c r="CX63" s="215"/>
    </row>
    <row r="64" spans="1:102" s="74" customFormat="1" ht="33.75" customHeight="1">
      <c r="A64" s="211"/>
      <c r="B64" s="211"/>
      <c r="C64" s="211"/>
      <c r="D64" s="211"/>
      <c r="E64" s="211"/>
      <c r="F64" s="211"/>
      <c r="G64" s="212" t="s">
        <v>135</v>
      </c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3"/>
      <c r="AG64" s="213"/>
      <c r="AH64" s="213"/>
      <c r="AI64" s="209"/>
      <c r="AJ64" s="209"/>
      <c r="AK64" s="209"/>
      <c r="AL64" s="209"/>
      <c r="AM64" s="209"/>
      <c r="AN64" s="209"/>
      <c r="AO64" s="209"/>
      <c r="AP64" s="209"/>
      <c r="AQ64" s="209"/>
      <c r="AR64" s="209"/>
      <c r="AS64" s="209"/>
      <c r="AT64" s="209">
        <v>1</v>
      </c>
      <c r="AU64" s="209"/>
      <c r="AV64" s="209"/>
      <c r="AW64" s="209"/>
      <c r="AX64" s="209"/>
      <c r="AY64" s="209"/>
      <c r="AZ64" s="209"/>
      <c r="BA64" s="209"/>
      <c r="BB64" s="209"/>
      <c r="BC64" s="209"/>
      <c r="BD64" s="209"/>
      <c r="BE64" s="209"/>
      <c r="BF64" s="209"/>
      <c r="BG64" s="209"/>
      <c r="BH64" s="209"/>
      <c r="BI64" s="209"/>
      <c r="BJ64" s="209"/>
      <c r="BK64" s="209"/>
      <c r="BL64" s="209"/>
      <c r="BM64" s="209"/>
      <c r="BN64" s="209"/>
      <c r="BO64" s="209"/>
      <c r="BP64" s="209"/>
      <c r="BQ64" s="209"/>
      <c r="BR64" s="209"/>
      <c r="BS64" s="209"/>
      <c r="BT64" s="209"/>
      <c r="BU64" s="209"/>
      <c r="BV64" s="209"/>
      <c r="BW64" s="209"/>
      <c r="BX64" s="209"/>
      <c r="BY64" s="209"/>
      <c r="BZ64" s="209"/>
      <c r="CA64" s="209"/>
      <c r="CB64" s="224">
        <v>621.17</v>
      </c>
      <c r="CC64" s="224"/>
      <c r="CD64" s="224"/>
      <c r="CE64" s="224"/>
      <c r="CF64" s="224"/>
      <c r="CG64" s="224"/>
      <c r="CH64" s="224"/>
      <c r="CI64" s="224"/>
      <c r="CJ64" s="224"/>
      <c r="CK64" s="224"/>
      <c r="CL64" s="224"/>
      <c r="CM64" s="209"/>
      <c r="CN64" s="209"/>
      <c r="CO64" s="209"/>
      <c r="CP64" s="209"/>
      <c r="CQ64" s="209"/>
      <c r="CR64" s="209"/>
      <c r="CS64" s="209"/>
      <c r="CT64" s="209"/>
      <c r="CU64" s="209"/>
      <c r="CV64" s="209"/>
      <c r="CW64" s="209"/>
      <c r="CX64" s="210"/>
    </row>
    <row r="65" spans="1:102" s="74" customFormat="1" ht="33.75" customHeight="1">
      <c r="A65" s="221" t="s">
        <v>57</v>
      </c>
      <c r="B65" s="221"/>
      <c r="C65" s="221"/>
      <c r="D65" s="221"/>
      <c r="E65" s="221"/>
      <c r="F65" s="221"/>
      <c r="G65" s="222" t="s">
        <v>128</v>
      </c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/>
      <c r="AA65" s="223"/>
      <c r="AB65" s="223"/>
      <c r="AC65" s="223"/>
      <c r="AD65" s="223"/>
      <c r="AE65" s="223"/>
      <c r="AF65" s="223"/>
      <c r="AG65" s="223"/>
      <c r="AH65" s="223"/>
      <c r="AI65" s="219"/>
      <c r="AJ65" s="219"/>
      <c r="AK65" s="219"/>
      <c r="AL65" s="219"/>
      <c r="AM65" s="219"/>
      <c r="AN65" s="219"/>
      <c r="AO65" s="219"/>
      <c r="AP65" s="219"/>
      <c r="AQ65" s="219"/>
      <c r="AR65" s="219"/>
      <c r="AS65" s="219"/>
      <c r="AT65" s="219">
        <v>2</v>
      </c>
      <c r="AU65" s="219"/>
      <c r="AV65" s="219"/>
      <c r="AW65" s="219"/>
      <c r="AX65" s="219"/>
      <c r="AY65" s="219"/>
      <c r="AZ65" s="219"/>
      <c r="BA65" s="219"/>
      <c r="BB65" s="219"/>
      <c r="BC65" s="219"/>
      <c r="BD65" s="219"/>
      <c r="BE65" s="219"/>
      <c r="BF65" s="219"/>
      <c r="BG65" s="219"/>
      <c r="BH65" s="219"/>
      <c r="BI65" s="219"/>
      <c r="BJ65" s="219"/>
      <c r="BK65" s="219"/>
      <c r="BL65" s="219"/>
      <c r="BM65" s="219"/>
      <c r="BN65" s="219"/>
      <c r="BO65" s="219"/>
      <c r="BP65" s="219"/>
      <c r="BQ65" s="219"/>
      <c r="BR65" s="219"/>
      <c r="BS65" s="219"/>
      <c r="BT65" s="219"/>
      <c r="BU65" s="219"/>
      <c r="BV65" s="219"/>
      <c r="BW65" s="219"/>
      <c r="BX65" s="219"/>
      <c r="BY65" s="219"/>
      <c r="BZ65" s="219"/>
      <c r="CA65" s="219"/>
      <c r="CB65" s="225">
        <v>4078.66</v>
      </c>
      <c r="CC65" s="225"/>
      <c r="CD65" s="225"/>
      <c r="CE65" s="225"/>
      <c r="CF65" s="225"/>
      <c r="CG65" s="225"/>
      <c r="CH65" s="225"/>
      <c r="CI65" s="225"/>
      <c r="CJ65" s="225"/>
      <c r="CK65" s="225"/>
      <c r="CL65" s="225"/>
      <c r="CM65" s="219"/>
      <c r="CN65" s="219"/>
      <c r="CO65" s="219"/>
      <c r="CP65" s="219"/>
      <c r="CQ65" s="219"/>
      <c r="CR65" s="219"/>
      <c r="CS65" s="219"/>
      <c r="CT65" s="219"/>
      <c r="CU65" s="219"/>
      <c r="CV65" s="219"/>
      <c r="CW65" s="219"/>
      <c r="CX65" s="220"/>
    </row>
    <row r="66" spans="1:102" s="74" customFormat="1" ht="16.5" customHeight="1">
      <c r="A66" s="216"/>
      <c r="B66" s="216"/>
      <c r="C66" s="216"/>
      <c r="D66" s="216"/>
      <c r="E66" s="216"/>
      <c r="F66" s="216"/>
      <c r="G66" s="217" t="s">
        <v>122</v>
      </c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14"/>
      <c r="AW66" s="214"/>
      <c r="AX66" s="214"/>
      <c r="AY66" s="214"/>
      <c r="AZ66" s="214"/>
      <c r="BA66" s="214"/>
      <c r="BB66" s="214"/>
      <c r="BC66" s="214"/>
      <c r="BD66" s="214"/>
      <c r="BE66" s="214"/>
      <c r="BF66" s="214"/>
      <c r="BG66" s="214"/>
      <c r="BH66" s="214"/>
      <c r="BI66" s="214"/>
      <c r="BJ66" s="214"/>
      <c r="BK66" s="214"/>
      <c r="BL66" s="214"/>
      <c r="BM66" s="214"/>
      <c r="BN66" s="214"/>
      <c r="BO66" s="214"/>
      <c r="BP66" s="214"/>
      <c r="BQ66" s="214"/>
      <c r="BR66" s="214"/>
      <c r="BS66" s="214"/>
      <c r="BT66" s="214"/>
      <c r="BU66" s="214"/>
      <c r="BV66" s="214"/>
      <c r="BW66" s="214"/>
      <c r="BX66" s="214"/>
      <c r="BY66" s="214"/>
      <c r="BZ66" s="214"/>
      <c r="CA66" s="214"/>
      <c r="CB66" s="214"/>
      <c r="CC66" s="214"/>
      <c r="CD66" s="214"/>
      <c r="CE66" s="214"/>
      <c r="CF66" s="214"/>
      <c r="CG66" s="214"/>
      <c r="CH66" s="214"/>
      <c r="CI66" s="214"/>
      <c r="CJ66" s="214"/>
      <c r="CK66" s="214"/>
      <c r="CL66" s="214"/>
      <c r="CM66" s="214"/>
      <c r="CN66" s="214"/>
      <c r="CO66" s="214"/>
      <c r="CP66" s="214"/>
      <c r="CQ66" s="214"/>
      <c r="CR66" s="214"/>
      <c r="CS66" s="214"/>
      <c r="CT66" s="214"/>
      <c r="CU66" s="214"/>
      <c r="CV66" s="214"/>
      <c r="CW66" s="214"/>
      <c r="CX66" s="215"/>
    </row>
    <row r="67" spans="1:102" s="74" customFormat="1" ht="33.75" customHeight="1">
      <c r="A67" s="211"/>
      <c r="B67" s="211"/>
      <c r="C67" s="211"/>
      <c r="D67" s="211"/>
      <c r="E67" s="211"/>
      <c r="F67" s="211"/>
      <c r="G67" s="212" t="s">
        <v>135</v>
      </c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213"/>
      <c r="AB67" s="213"/>
      <c r="AC67" s="213"/>
      <c r="AD67" s="213"/>
      <c r="AE67" s="213"/>
      <c r="AF67" s="213"/>
      <c r="AG67" s="213"/>
      <c r="AH67" s="213"/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09"/>
      <c r="AT67" s="209"/>
      <c r="AU67" s="209"/>
      <c r="AV67" s="209"/>
      <c r="AW67" s="209"/>
      <c r="AX67" s="209"/>
      <c r="AY67" s="209"/>
      <c r="AZ67" s="209"/>
      <c r="BA67" s="209"/>
      <c r="BB67" s="209"/>
      <c r="BC67" s="209"/>
      <c r="BD67" s="209"/>
      <c r="BE67" s="209"/>
      <c r="BF67" s="209"/>
      <c r="BG67" s="209"/>
      <c r="BH67" s="209"/>
      <c r="BI67" s="209"/>
      <c r="BJ67" s="209"/>
      <c r="BK67" s="209"/>
      <c r="BL67" s="209"/>
      <c r="BM67" s="209"/>
      <c r="BN67" s="209"/>
      <c r="BO67" s="209"/>
      <c r="BP67" s="209"/>
      <c r="BQ67" s="209"/>
      <c r="BR67" s="209"/>
      <c r="BS67" s="209"/>
      <c r="BT67" s="209"/>
      <c r="BU67" s="209"/>
      <c r="BV67" s="209"/>
      <c r="BW67" s="209"/>
      <c r="BX67" s="209"/>
      <c r="BY67" s="209"/>
      <c r="BZ67" s="209"/>
      <c r="CA67" s="209"/>
      <c r="CB67" s="209"/>
      <c r="CC67" s="209"/>
      <c r="CD67" s="209"/>
      <c r="CE67" s="209"/>
      <c r="CF67" s="209"/>
      <c r="CG67" s="209"/>
      <c r="CH67" s="209"/>
      <c r="CI67" s="209"/>
      <c r="CJ67" s="209"/>
      <c r="CK67" s="209"/>
      <c r="CL67" s="209"/>
      <c r="CM67" s="209"/>
      <c r="CN67" s="209"/>
      <c r="CO67" s="209"/>
      <c r="CP67" s="209"/>
      <c r="CQ67" s="209"/>
      <c r="CR67" s="209"/>
      <c r="CS67" s="209"/>
      <c r="CT67" s="209"/>
      <c r="CU67" s="209"/>
      <c r="CV67" s="209"/>
      <c r="CW67" s="209"/>
      <c r="CX67" s="210"/>
    </row>
    <row r="68" spans="1:102" s="74" customFormat="1" ht="16.5" customHeight="1">
      <c r="A68" s="221" t="s">
        <v>59</v>
      </c>
      <c r="B68" s="221"/>
      <c r="C68" s="221"/>
      <c r="D68" s="221"/>
      <c r="E68" s="221"/>
      <c r="F68" s="221"/>
      <c r="G68" s="222" t="s">
        <v>129</v>
      </c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3"/>
      <c r="Y68" s="223"/>
      <c r="Z68" s="223"/>
      <c r="AA68" s="223"/>
      <c r="AB68" s="223"/>
      <c r="AC68" s="223"/>
      <c r="AD68" s="223"/>
      <c r="AE68" s="223"/>
      <c r="AF68" s="223"/>
      <c r="AG68" s="223"/>
      <c r="AH68" s="223"/>
      <c r="AI68" s="219"/>
      <c r="AJ68" s="219"/>
      <c r="AK68" s="219"/>
      <c r="AL68" s="219"/>
      <c r="AM68" s="219"/>
      <c r="AN68" s="219"/>
      <c r="AO68" s="219"/>
      <c r="AP68" s="219"/>
      <c r="AQ68" s="219"/>
      <c r="AR68" s="219"/>
      <c r="AS68" s="219"/>
      <c r="AT68" s="219"/>
      <c r="AU68" s="219"/>
      <c r="AV68" s="219"/>
      <c r="AW68" s="219"/>
      <c r="AX68" s="219"/>
      <c r="AY68" s="219"/>
      <c r="AZ68" s="219"/>
      <c r="BA68" s="219"/>
      <c r="BB68" s="219"/>
      <c r="BC68" s="219"/>
      <c r="BD68" s="219"/>
      <c r="BE68" s="219"/>
      <c r="BF68" s="219"/>
      <c r="BG68" s="219"/>
      <c r="BH68" s="219"/>
      <c r="BI68" s="219"/>
      <c r="BJ68" s="219"/>
      <c r="BK68" s="219"/>
      <c r="BL68" s="219"/>
      <c r="BM68" s="219"/>
      <c r="BN68" s="219"/>
      <c r="BO68" s="219"/>
      <c r="BP68" s="219"/>
      <c r="BQ68" s="219"/>
      <c r="BR68" s="219"/>
      <c r="BS68" s="219"/>
      <c r="BT68" s="219"/>
      <c r="BU68" s="219"/>
      <c r="BV68" s="219"/>
      <c r="BW68" s="219"/>
      <c r="BX68" s="219"/>
      <c r="BY68" s="219"/>
      <c r="BZ68" s="219"/>
      <c r="CA68" s="219"/>
      <c r="CB68" s="219"/>
      <c r="CC68" s="219"/>
      <c r="CD68" s="219"/>
      <c r="CE68" s="219"/>
      <c r="CF68" s="219"/>
      <c r="CG68" s="219"/>
      <c r="CH68" s="219"/>
      <c r="CI68" s="219"/>
      <c r="CJ68" s="219"/>
      <c r="CK68" s="219"/>
      <c r="CL68" s="219"/>
      <c r="CM68" s="219"/>
      <c r="CN68" s="219"/>
      <c r="CO68" s="219"/>
      <c r="CP68" s="219"/>
      <c r="CQ68" s="219"/>
      <c r="CR68" s="219"/>
      <c r="CS68" s="219"/>
      <c r="CT68" s="219"/>
      <c r="CU68" s="219"/>
      <c r="CV68" s="219"/>
      <c r="CW68" s="219"/>
      <c r="CX68" s="220"/>
    </row>
    <row r="69" spans="1:102" s="74" customFormat="1" ht="16.5" customHeight="1">
      <c r="A69" s="216"/>
      <c r="B69" s="216"/>
      <c r="C69" s="216"/>
      <c r="D69" s="216"/>
      <c r="E69" s="216"/>
      <c r="F69" s="216"/>
      <c r="G69" s="217" t="s">
        <v>122</v>
      </c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8"/>
      <c r="X69" s="218"/>
      <c r="Y69" s="218"/>
      <c r="Z69" s="218"/>
      <c r="AA69" s="218"/>
      <c r="AB69" s="218"/>
      <c r="AC69" s="218"/>
      <c r="AD69" s="218"/>
      <c r="AE69" s="218"/>
      <c r="AF69" s="218"/>
      <c r="AG69" s="218"/>
      <c r="AH69" s="218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14"/>
      <c r="AW69" s="214"/>
      <c r="AX69" s="214"/>
      <c r="AY69" s="214"/>
      <c r="AZ69" s="214"/>
      <c r="BA69" s="214"/>
      <c r="BB69" s="214"/>
      <c r="BC69" s="214"/>
      <c r="BD69" s="214"/>
      <c r="BE69" s="214"/>
      <c r="BF69" s="214"/>
      <c r="BG69" s="214"/>
      <c r="BH69" s="214"/>
      <c r="BI69" s="214"/>
      <c r="BJ69" s="214"/>
      <c r="BK69" s="214"/>
      <c r="BL69" s="214"/>
      <c r="BM69" s="214"/>
      <c r="BN69" s="214"/>
      <c r="BO69" s="214"/>
      <c r="BP69" s="214"/>
      <c r="BQ69" s="214"/>
      <c r="BR69" s="214"/>
      <c r="BS69" s="214"/>
      <c r="BT69" s="214"/>
      <c r="BU69" s="214"/>
      <c r="BV69" s="214"/>
      <c r="BW69" s="214"/>
      <c r="BX69" s="214"/>
      <c r="BY69" s="214"/>
      <c r="BZ69" s="214"/>
      <c r="CA69" s="214"/>
      <c r="CB69" s="214"/>
      <c r="CC69" s="214"/>
      <c r="CD69" s="214"/>
      <c r="CE69" s="214"/>
      <c r="CF69" s="214"/>
      <c r="CG69" s="214"/>
      <c r="CH69" s="214"/>
      <c r="CI69" s="214"/>
      <c r="CJ69" s="214"/>
      <c r="CK69" s="214"/>
      <c r="CL69" s="214"/>
      <c r="CM69" s="214"/>
      <c r="CN69" s="214"/>
      <c r="CO69" s="214"/>
      <c r="CP69" s="214"/>
      <c r="CQ69" s="214"/>
      <c r="CR69" s="214"/>
      <c r="CS69" s="214"/>
      <c r="CT69" s="214"/>
      <c r="CU69" s="214"/>
      <c r="CV69" s="214"/>
      <c r="CW69" s="214"/>
      <c r="CX69" s="215"/>
    </row>
    <row r="70" spans="1:102" s="74" customFormat="1" ht="33.75" customHeight="1">
      <c r="A70" s="211"/>
      <c r="B70" s="211"/>
      <c r="C70" s="211"/>
      <c r="D70" s="211"/>
      <c r="E70" s="211"/>
      <c r="F70" s="211"/>
      <c r="G70" s="212" t="s">
        <v>135</v>
      </c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3"/>
      <c r="AH70" s="213"/>
      <c r="AI70" s="209"/>
      <c r="AJ70" s="209"/>
      <c r="AK70" s="209"/>
      <c r="AL70" s="209"/>
      <c r="AM70" s="209"/>
      <c r="AN70" s="209"/>
      <c r="AO70" s="209"/>
      <c r="AP70" s="209"/>
      <c r="AQ70" s="209"/>
      <c r="AR70" s="209"/>
      <c r="AS70" s="209"/>
      <c r="AT70" s="209"/>
      <c r="AU70" s="209"/>
      <c r="AV70" s="209"/>
      <c r="AW70" s="209"/>
      <c r="AX70" s="209"/>
      <c r="AY70" s="209"/>
      <c r="AZ70" s="209"/>
      <c r="BA70" s="209"/>
      <c r="BB70" s="209"/>
      <c r="BC70" s="209"/>
      <c r="BD70" s="209"/>
      <c r="BE70" s="209"/>
      <c r="BF70" s="209"/>
      <c r="BG70" s="209"/>
      <c r="BH70" s="209"/>
      <c r="BI70" s="209"/>
      <c r="BJ70" s="209"/>
      <c r="BK70" s="209"/>
      <c r="BL70" s="209"/>
      <c r="BM70" s="209"/>
      <c r="BN70" s="209"/>
      <c r="BO70" s="209"/>
      <c r="BP70" s="209"/>
      <c r="BQ70" s="209"/>
      <c r="BR70" s="209"/>
      <c r="BS70" s="209"/>
      <c r="BT70" s="209"/>
      <c r="BU70" s="209"/>
      <c r="BV70" s="209"/>
      <c r="BW70" s="209"/>
      <c r="BX70" s="209"/>
      <c r="BY70" s="209"/>
      <c r="BZ70" s="209"/>
      <c r="CA70" s="209"/>
      <c r="CB70" s="209"/>
      <c r="CC70" s="209"/>
      <c r="CD70" s="209"/>
      <c r="CE70" s="209"/>
      <c r="CF70" s="209"/>
      <c r="CG70" s="209"/>
      <c r="CH70" s="209"/>
      <c r="CI70" s="209"/>
      <c r="CJ70" s="209"/>
      <c r="CK70" s="209"/>
      <c r="CL70" s="209"/>
      <c r="CM70" s="209"/>
      <c r="CN70" s="209"/>
      <c r="CO70" s="209"/>
      <c r="CP70" s="209"/>
      <c r="CQ70" s="209"/>
      <c r="CR70" s="209"/>
      <c r="CS70" s="209"/>
      <c r="CT70" s="209"/>
      <c r="CU70" s="209"/>
      <c r="CV70" s="209"/>
      <c r="CW70" s="209"/>
      <c r="CX70" s="210"/>
    </row>
    <row r="71" spans="1:102" s="74" customFormat="1" ht="18" customHeight="1">
      <c r="A71" s="206" t="s">
        <v>61</v>
      </c>
      <c r="B71" s="206"/>
      <c r="C71" s="206"/>
      <c r="D71" s="206"/>
      <c r="E71" s="206"/>
      <c r="F71" s="206"/>
      <c r="G71" s="207" t="s">
        <v>136</v>
      </c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  <c r="BZ71" s="204"/>
      <c r="CA71" s="204"/>
      <c r="CB71" s="204"/>
      <c r="CC71" s="204"/>
      <c r="CD71" s="204"/>
      <c r="CE71" s="204"/>
      <c r="CF71" s="204"/>
      <c r="CG71" s="204"/>
      <c r="CH71" s="204"/>
      <c r="CI71" s="204"/>
      <c r="CJ71" s="204"/>
      <c r="CK71" s="204"/>
      <c r="CL71" s="204"/>
      <c r="CM71" s="204"/>
      <c r="CN71" s="204"/>
      <c r="CO71" s="204"/>
      <c r="CP71" s="204"/>
      <c r="CQ71" s="204"/>
      <c r="CR71" s="204"/>
      <c r="CS71" s="204"/>
      <c r="CT71" s="204"/>
      <c r="CU71" s="204"/>
      <c r="CV71" s="204"/>
      <c r="CW71" s="204"/>
      <c r="CX71" s="205"/>
    </row>
    <row r="72" spans="1:256" s="74" customFormat="1" ht="18" customHeight="1" hidden="1" outlineLevel="1">
      <c r="A72" s="206"/>
      <c r="B72" s="206"/>
      <c r="C72" s="206"/>
      <c r="D72" s="206"/>
      <c r="E72" s="206"/>
      <c r="F72" s="206"/>
      <c r="G72" s="207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208"/>
      <c r="AH72" s="208"/>
      <c r="AI72" s="204">
        <f>AI56+AI59+AI62+AI65</f>
        <v>313</v>
      </c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>
        <f>AT56+AT59+AT62+AT65</f>
        <v>9</v>
      </c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>
        <f>BQ56+BQ59+BQ62+BQ65</f>
        <v>9810.939999999999</v>
      </c>
      <c r="BR72" s="204"/>
      <c r="BS72" s="204"/>
      <c r="BT72" s="204"/>
      <c r="BU72" s="204"/>
      <c r="BV72" s="204"/>
      <c r="BW72" s="204"/>
      <c r="BX72" s="204"/>
      <c r="BY72" s="204"/>
      <c r="BZ72" s="204"/>
      <c r="CA72" s="204"/>
      <c r="CB72" s="204">
        <f>CB56+CB59+CB62+CB65</f>
        <v>6256.99</v>
      </c>
      <c r="CC72" s="204"/>
      <c r="CD72" s="204"/>
      <c r="CE72" s="204"/>
      <c r="CF72" s="204"/>
      <c r="CG72" s="204"/>
      <c r="CH72" s="204"/>
      <c r="CI72" s="204"/>
      <c r="CJ72" s="204"/>
      <c r="CK72" s="204"/>
      <c r="CL72" s="204"/>
      <c r="CM72" s="204"/>
      <c r="CN72" s="204"/>
      <c r="CO72" s="204"/>
      <c r="CP72" s="204"/>
      <c r="CQ72" s="204"/>
      <c r="CR72" s="204"/>
      <c r="CS72" s="204"/>
      <c r="CT72" s="204"/>
      <c r="CU72" s="204"/>
      <c r="CV72" s="204"/>
      <c r="CW72" s="204"/>
      <c r="CX72" s="205"/>
      <c r="CY72" s="206"/>
      <c r="CZ72" s="206"/>
      <c r="DA72" s="206"/>
      <c r="DB72" s="206"/>
      <c r="DC72" s="206"/>
      <c r="DD72" s="206"/>
      <c r="DE72" s="207"/>
      <c r="DF72" s="208"/>
      <c r="DG72" s="208"/>
      <c r="DH72" s="208"/>
      <c r="DI72" s="208"/>
      <c r="DJ72" s="208"/>
      <c r="DK72" s="208"/>
      <c r="DL72" s="208"/>
      <c r="DM72" s="208"/>
      <c r="DN72" s="208"/>
      <c r="DO72" s="208"/>
      <c r="DP72" s="208"/>
      <c r="DQ72" s="208"/>
      <c r="DR72" s="208"/>
      <c r="DS72" s="208"/>
      <c r="DT72" s="208"/>
      <c r="DU72" s="208"/>
      <c r="DV72" s="208"/>
      <c r="DW72" s="208"/>
      <c r="DX72" s="208"/>
      <c r="DY72" s="208"/>
      <c r="DZ72" s="208"/>
      <c r="EA72" s="208"/>
      <c r="EB72" s="208"/>
      <c r="EC72" s="208"/>
      <c r="ED72" s="208"/>
      <c r="EE72" s="208"/>
      <c r="EF72" s="208"/>
      <c r="EG72" s="204"/>
      <c r="EH72" s="204"/>
      <c r="EI72" s="204"/>
      <c r="EJ72" s="204"/>
      <c r="EK72" s="204"/>
      <c r="EL72" s="204"/>
      <c r="EM72" s="204"/>
      <c r="EN72" s="204"/>
      <c r="EO72" s="204"/>
      <c r="EP72" s="204"/>
      <c r="EQ72" s="204"/>
      <c r="ER72" s="204"/>
      <c r="ES72" s="204"/>
      <c r="ET72" s="204"/>
      <c r="EU72" s="204"/>
      <c r="EV72" s="204"/>
      <c r="EW72" s="204"/>
      <c r="EX72" s="204"/>
      <c r="EY72" s="204"/>
      <c r="EZ72" s="204"/>
      <c r="FA72" s="204"/>
      <c r="FB72" s="204"/>
      <c r="FC72" s="204"/>
      <c r="FD72" s="204"/>
      <c r="FE72" s="204"/>
      <c r="FF72" s="204"/>
      <c r="FG72" s="204"/>
      <c r="FH72" s="204"/>
      <c r="FI72" s="204"/>
      <c r="FJ72" s="204"/>
      <c r="FK72" s="204"/>
      <c r="FL72" s="204"/>
      <c r="FM72" s="204"/>
      <c r="FN72" s="204"/>
      <c r="FO72" s="204"/>
      <c r="FP72" s="204"/>
      <c r="FQ72" s="204"/>
      <c r="FR72" s="204"/>
      <c r="FS72" s="204"/>
      <c r="FT72" s="204"/>
      <c r="FU72" s="204"/>
      <c r="FV72" s="204"/>
      <c r="FW72" s="204"/>
      <c r="FX72" s="204"/>
      <c r="FY72" s="204"/>
      <c r="FZ72" s="204"/>
      <c r="GA72" s="204"/>
      <c r="GB72" s="204"/>
      <c r="GC72" s="204"/>
      <c r="GD72" s="204"/>
      <c r="GE72" s="204"/>
      <c r="GF72" s="204"/>
      <c r="GG72" s="204"/>
      <c r="GH72" s="204"/>
      <c r="GI72" s="204"/>
      <c r="GJ72" s="204"/>
      <c r="GK72" s="204"/>
      <c r="GL72" s="204"/>
      <c r="GM72" s="204"/>
      <c r="GN72" s="204"/>
      <c r="GO72" s="204"/>
      <c r="GP72" s="204"/>
      <c r="GQ72" s="204"/>
      <c r="GR72" s="204"/>
      <c r="GS72" s="204"/>
      <c r="GT72" s="204"/>
      <c r="GU72" s="204"/>
      <c r="GV72" s="205"/>
      <c r="GW72" s="206"/>
      <c r="GX72" s="206"/>
      <c r="GY72" s="206"/>
      <c r="GZ72" s="206"/>
      <c r="HA72" s="206"/>
      <c r="HB72" s="206"/>
      <c r="HC72" s="207"/>
      <c r="HD72" s="208"/>
      <c r="HE72" s="208"/>
      <c r="HF72" s="208"/>
      <c r="HG72" s="208"/>
      <c r="HH72" s="208"/>
      <c r="HI72" s="208"/>
      <c r="HJ72" s="208"/>
      <c r="HK72" s="208"/>
      <c r="HL72" s="208"/>
      <c r="HM72" s="208"/>
      <c r="HN72" s="208"/>
      <c r="HO72" s="208"/>
      <c r="HP72" s="208"/>
      <c r="HQ72" s="208"/>
      <c r="HR72" s="208"/>
      <c r="HS72" s="208"/>
      <c r="HT72" s="208"/>
      <c r="HU72" s="208"/>
      <c r="HV72" s="208"/>
      <c r="HW72" s="208"/>
      <c r="HX72" s="208"/>
      <c r="HY72" s="208"/>
      <c r="HZ72" s="208"/>
      <c r="IA72" s="208"/>
      <c r="IB72" s="208"/>
      <c r="IC72" s="208"/>
      <c r="ID72" s="208"/>
      <c r="IE72" s="204"/>
      <c r="IF72" s="204"/>
      <c r="IG72" s="204"/>
      <c r="IH72" s="204"/>
      <c r="II72" s="204"/>
      <c r="IJ72" s="204"/>
      <c r="IK72" s="204"/>
      <c r="IL72" s="204"/>
      <c r="IM72" s="204"/>
      <c r="IN72" s="204"/>
      <c r="IO72" s="204"/>
      <c r="IP72" s="204"/>
      <c r="IQ72" s="204"/>
      <c r="IR72" s="204"/>
      <c r="IS72" s="204"/>
      <c r="IT72" s="204"/>
      <c r="IU72" s="204"/>
      <c r="IV72" s="204"/>
    </row>
    <row r="73" spans="1:102" s="74" customFormat="1" ht="18" customHeight="1" collapsed="1">
      <c r="A73" s="75"/>
      <c r="B73" s="75"/>
      <c r="C73" s="75"/>
      <c r="D73" s="75"/>
      <c r="E73" s="75"/>
      <c r="F73" s="75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</row>
    <row r="74" ht="4.5" customHeight="1"/>
    <row r="75" spans="1:102" s="68" customFormat="1" ht="28.5" customHeight="1">
      <c r="A75" s="103" t="s">
        <v>152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103"/>
      <c r="CF75" s="103"/>
      <c r="CG75" s="103"/>
      <c r="CH75" s="103"/>
      <c r="CI75" s="103"/>
      <c r="CJ75" s="103"/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03"/>
      <c r="CW75" s="103"/>
      <c r="CX75" s="103"/>
    </row>
    <row r="76" spans="1:102" s="68" customFormat="1" ht="105.75" customHeight="1">
      <c r="A76" s="237" t="s">
        <v>153</v>
      </c>
      <c r="B76" s="237"/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  <c r="W76" s="237"/>
      <c r="X76" s="237"/>
      <c r="Y76" s="237"/>
      <c r="Z76" s="237"/>
      <c r="AA76" s="237"/>
      <c r="AB76" s="237"/>
      <c r="AC76" s="237"/>
      <c r="AD76" s="237"/>
      <c r="AE76" s="237"/>
      <c r="AF76" s="237"/>
      <c r="AG76" s="237"/>
      <c r="AH76" s="237"/>
      <c r="AI76" s="237"/>
      <c r="AJ76" s="237"/>
      <c r="AK76" s="237"/>
      <c r="AL76" s="237"/>
      <c r="AM76" s="237"/>
      <c r="AN76" s="237"/>
      <c r="AO76" s="237"/>
      <c r="AP76" s="237"/>
      <c r="AQ76" s="237"/>
      <c r="AR76" s="237"/>
      <c r="AS76" s="237"/>
      <c r="AT76" s="237"/>
      <c r="AU76" s="237"/>
      <c r="AV76" s="237"/>
      <c r="AW76" s="237"/>
      <c r="AX76" s="237"/>
      <c r="AY76" s="237"/>
      <c r="AZ76" s="237"/>
      <c r="BA76" s="237"/>
      <c r="BB76" s="237"/>
      <c r="BC76" s="237"/>
      <c r="BD76" s="237"/>
      <c r="BE76" s="237"/>
      <c r="BF76" s="237"/>
      <c r="BG76" s="237"/>
      <c r="BH76" s="237"/>
      <c r="BI76" s="237"/>
      <c r="BJ76" s="237"/>
      <c r="BK76" s="237"/>
      <c r="BL76" s="237"/>
      <c r="BM76" s="237"/>
      <c r="BN76" s="237"/>
      <c r="BO76" s="237"/>
      <c r="BP76" s="237"/>
      <c r="BQ76" s="237"/>
      <c r="BR76" s="237"/>
      <c r="BS76" s="237"/>
      <c r="BT76" s="237"/>
      <c r="BU76" s="237"/>
      <c r="BV76" s="237"/>
      <c r="BW76" s="237"/>
      <c r="BX76" s="237"/>
      <c r="BY76" s="237"/>
      <c r="BZ76" s="237"/>
      <c r="CA76" s="237"/>
      <c r="CB76" s="237"/>
      <c r="CC76" s="237"/>
      <c r="CD76" s="237"/>
      <c r="CE76" s="237"/>
      <c r="CF76" s="237"/>
      <c r="CG76" s="237"/>
      <c r="CH76" s="237"/>
      <c r="CI76" s="237"/>
      <c r="CJ76" s="237"/>
      <c r="CK76" s="237"/>
      <c r="CL76" s="237"/>
      <c r="CM76" s="237"/>
      <c r="CN76" s="237"/>
      <c r="CO76" s="237"/>
      <c r="CP76" s="237"/>
      <c r="CQ76" s="237"/>
      <c r="CR76" s="237"/>
      <c r="CS76" s="237"/>
      <c r="CT76" s="237"/>
      <c r="CU76" s="237"/>
      <c r="CV76" s="237"/>
      <c r="CW76" s="237"/>
      <c r="CX76" s="237"/>
    </row>
    <row r="77" ht="3" customHeight="1"/>
  </sheetData>
  <sheetProtection password="A51B" sheet="1" formatCells="0" formatColumns="0" formatRows="0" insertColumns="0" insertRows="0" insertHyperlinks="0" deleteColumns="0" deleteRows="0" sort="0" autoFilter="0" pivotTables="0"/>
  <mergeCells count="480">
    <mergeCell ref="GW50:HB50"/>
    <mergeCell ref="HC50:ID50"/>
    <mergeCell ref="IE50:IO50"/>
    <mergeCell ref="IP50:IV50"/>
    <mergeCell ref="FC50:FN50"/>
    <mergeCell ref="FO50:FY50"/>
    <mergeCell ref="FZ50:GJ50"/>
    <mergeCell ref="GK50:GV50"/>
    <mergeCell ref="CY50:DD50"/>
    <mergeCell ref="DE50:EF50"/>
    <mergeCell ref="EG50:EQ50"/>
    <mergeCell ref="ER50:FB50"/>
    <mergeCell ref="BE50:BP50"/>
    <mergeCell ref="BQ50:CA50"/>
    <mergeCell ref="CB50:CL50"/>
    <mergeCell ref="CM50:CX50"/>
    <mergeCell ref="A50:F50"/>
    <mergeCell ref="G50:AH50"/>
    <mergeCell ref="AI50:AS50"/>
    <mergeCell ref="AT50:BD50"/>
    <mergeCell ref="GW72:HB72"/>
    <mergeCell ref="HC72:ID72"/>
    <mergeCell ref="IE72:IO72"/>
    <mergeCell ref="IP72:IV72"/>
    <mergeCell ref="FC72:FN72"/>
    <mergeCell ref="FO72:FY72"/>
    <mergeCell ref="FZ72:GJ72"/>
    <mergeCell ref="GK72:GV72"/>
    <mergeCell ref="CY72:DD72"/>
    <mergeCell ref="DE72:EF72"/>
    <mergeCell ref="EG72:EQ72"/>
    <mergeCell ref="ER72:FB72"/>
    <mergeCell ref="BE72:BP72"/>
    <mergeCell ref="BQ72:CA72"/>
    <mergeCell ref="CB72:CL72"/>
    <mergeCell ref="CM72:CX72"/>
    <mergeCell ref="A72:F72"/>
    <mergeCell ref="G72:AH72"/>
    <mergeCell ref="AI72:AS72"/>
    <mergeCell ref="AT72:BD72"/>
    <mergeCell ref="GW28:HB28"/>
    <mergeCell ref="HC28:ID28"/>
    <mergeCell ref="IE28:IO28"/>
    <mergeCell ref="IP28:IV28"/>
    <mergeCell ref="FC28:FN28"/>
    <mergeCell ref="FO28:FY28"/>
    <mergeCell ref="FZ28:GJ28"/>
    <mergeCell ref="GK28:GV28"/>
    <mergeCell ref="CY28:DD28"/>
    <mergeCell ref="DE28:EF28"/>
    <mergeCell ref="EG28:EQ28"/>
    <mergeCell ref="ER28:FB28"/>
    <mergeCell ref="BE28:BP28"/>
    <mergeCell ref="BQ28:CA28"/>
    <mergeCell ref="CB28:CL28"/>
    <mergeCell ref="CM28:CX28"/>
    <mergeCell ref="A28:F28"/>
    <mergeCell ref="G28:AH28"/>
    <mergeCell ref="AI28:AS28"/>
    <mergeCell ref="AT28:BD28"/>
    <mergeCell ref="BQ65:CA65"/>
    <mergeCell ref="CB65:CL65"/>
    <mergeCell ref="BQ64:CA64"/>
    <mergeCell ref="CB64:CL64"/>
    <mergeCell ref="A65:F65"/>
    <mergeCell ref="G65:AH65"/>
    <mergeCell ref="A64:F64"/>
    <mergeCell ref="G64:AH64"/>
    <mergeCell ref="AI64:AS64"/>
    <mergeCell ref="AT64:BD64"/>
    <mergeCell ref="AI65:AS65"/>
    <mergeCell ref="AT65:BD65"/>
    <mergeCell ref="CM64:CX64"/>
    <mergeCell ref="A63:F63"/>
    <mergeCell ref="G63:AH63"/>
    <mergeCell ref="AI63:AS63"/>
    <mergeCell ref="AT63:BD63"/>
    <mergeCell ref="BE63:BP63"/>
    <mergeCell ref="BQ63:CA63"/>
    <mergeCell ref="CB63:CL63"/>
    <mergeCell ref="CM63:CX63"/>
    <mergeCell ref="BE64:BP64"/>
    <mergeCell ref="CB62:CL62"/>
    <mergeCell ref="CM62:CX62"/>
    <mergeCell ref="A66:F66"/>
    <mergeCell ref="G66:AH66"/>
    <mergeCell ref="AI66:AS66"/>
    <mergeCell ref="AT66:BD66"/>
    <mergeCell ref="BE66:BP66"/>
    <mergeCell ref="BQ66:CA66"/>
    <mergeCell ref="CB66:CL66"/>
    <mergeCell ref="CM66:CX66"/>
    <mergeCell ref="A62:F62"/>
    <mergeCell ref="G62:AH62"/>
    <mergeCell ref="AI62:AS62"/>
    <mergeCell ref="AT62:BD62"/>
    <mergeCell ref="CM65:CX65"/>
    <mergeCell ref="A67:F67"/>
    <mergeCell ref="G67:AH67"/>
    <mergeCell ref="AI67:AS67"/>
    <mergeCell ref="AT67:BD67"/>
    <mergeCell ref="BE67:BP67"/>
    <mergeCell ref="BQ67:CA67"/>
    <mergeCell ref="CB67:CL67"/>
    <mergeCell ref="CM67:CX67"/>
    <mergeCell ref="BE65:BP65"/>
    <mergeCell ref="A69:F69"/>
    <mergeCell ref="G69:AH69"/>
    <mergeCell ref="AI69:AS69"/>
    <mergeCell ref="AT69:BD69"/>
    <mergeCell ref="BE69:BP69"/>
    <mergeCell ref="BQ69:CA69"/>
    <mergeCell ref="CB69:CL69"/>
    <mergeCell ref="CM69:CX69"/>
    <mergeCell ref="A68:F68"/>
    <mergeCell ref="G68:AH68"/>
    <mergeCell ref="AI68:AS68"/>
    <mergeCell ref="AT68:BD68"/>
    <mergeCell ref="BE68:BP68"/>
    <mergeCell ref="BQ68:CA68"/>
    <mergeCell ref="CB68:CL68"/>
    <mergeCell ref="CM68:CX68"/>
    <mergeCell ref="A70:F70"/>
    <mergeCell ref="G70:AH70"/>
    <mergeCell ref="AI70:AS70"/>
    <mergeCell ref="AT70:BD70"/>
    <mergeCell ref="BE70:BP70"/>
    <mergeCell ref="BQ70:CA70"/>
    <mergeCell ref="CB70:CL70"/>
    <mergeCell ref="CM70:CX70"/>
    <mergeCell ref="A71:F71"/>
    <mergeCell ref="G71:AH71"/>
    <mergeCell ref="AI71:AS71"/>
    <mergeCell ref="AT71:BD71"/>
    <mergeCell ref="BE71:BP71"/>
    <mergeCell ref="BQ71:CA71"/>
    <mergeCell ref="CB71:CL71"/>
    <mergeCell ref="CM71:CX71"/>
    <mergeCell ref="BQ60:CA60"/>
    <mergeCell ref="CB60:CL60"/>
    <mergeCell ref="CM60:CX60"/>
    <mergeCell ref="CB59:CL59"/>
    <mergeCell ref="CM59:CX59"/>
    <mergeCell ref="CM55:CX55"/>
    <mergeCell ref="BQ58:CA58"/>
    <mergeCell ref="CB58:CL58"/>
    <mergeCell ref="CM58:CX58"/>
    <mergeCell ref="BQ56:CA56"/>
    <mergeCell ref="CB56:CL56"/>
    <mergeCell ref="CM56:CX56"/>
    <mergeCell ref="CB57:CL57"/>
    <mergeCell ref="CM57:CX57"/>
    <mergeCell ref="A51:CX51"/>
    <mergeCell ref="A52:CX52"/>
    <mergeCell ref="A60:F60"/>
    <mergeCell ref="G60:AH60"/>
    <mergeCell ref="AI60:AS60"/>
    <mergeCell ref="AT60:BD60"/>
    <mergeCell ref="BE60:BP60"/>
    <mergeCell ref="AI54:BP54"/>
    <mergeCell ref="BQ55:CA55"/>
    <mergeCell ref="CB55:CL55"/>
    <mergeCell ref="A75:CX75"/>
    <mergeCell ref="A76:CX76"/>
    <mergeCell ref="BO2:CX2"/>
    <mergeCell ref="AT56:BD56"/>
    <mergeCell ref="BE56:BP56"/>
    <mergeCell ref="AT57:BD57"/>
    <mergeCell ref="BE57:BP57"/>
    <mergeCell ref="AT55:BD55"/>
    <mergeCell ref="BE55:BP55"/>
    <mergeCell ref="BQ54:CX54"/>
    <mergeCell ref="CB61:CL61"/>
    <mergeCell ref="AI55:AS55"/>
    <mergeCell ref="A54:AH55"/>
    <mergeCell ref="A61:F61"/>
    <mergeCell ref="G61:AH61"/>
    <mergeCell ref="AI61:AS61"/>
    <mergeCell ref="A59:F59"/>
    <mergeCell ref="G59:AH59"/>
    <mergeCell ref="AI59:AS59"/>
    <mergeCell ref="G58:AH58"/>
    <mergeCell ref="BE62:BP62"/>
    <mergeCell ref="BQ62:CA62"/>
    <mergeCell ref="AT61:BD61"/>
    <mergeCell ref="BE61:BP61"/>
    <mergeCell ref="BQ61:CA61"/>
    <mergeCell ref="A58:F58"/>
    <mergeCell ref="AT59:BD59"/>
    <mergeCell ref="BE59:BP59"/>
    <mergeCell ref="BQ59:CA59"/>
    <mergeCell ref="AI58:AS58"/>
    <mergeCell ref="AI56:AS56"/>
    <mergeCell ref="A56:F56"/>
    <mergeCell ref="G56:AH56"/>
    <mergeCell ref="CM61:CX61"/>
    <mergeCell ref="A57:F57"/>
    <mergeCell ref="G57:AH57"/>
    <mergeCell ref="AI57:AS57"/>
    <mergeCell ref="AT58:BD58"/>
    <mergeCell ref="BE58:BP58"/>
    <mergeCell ref="BQ57:CA57"/>
    <mergeCell ref="A7:CX7"/>
    <mergeCell ref="A8:CX8"/>
    <mergeCell ref="A10:AH11"/>
    <mergeCell ref="AI10:BP10"/>
    <mergeCell ref="BQ10:CX10"/>
    <mergeCell ref="AI11:AS11"/>
    <mergeCell ref="AT11:BD11"/>
    <mergeCell ref="BE11:BP11"/>
    <mergeCell ref="BQ11:CA11"/>
    <mergeCell ref="CB11:CL11"/>
    <mergeCell ref="CM11:CX11"/>
    <mergeCell ref="A12:F12"/>
    <mergeCell ref="G12:AH12"/>
    <mergeCell ref="AI12:AS12"/>
    <mergeCell ref="AT12:BD12"/>
    <mergeCell ref="BE12:BP12"/>
    <mergeCell ref="BQ12:CA12"/>
    <mergeCell ref="CB12:CL12"/>
    <mergeCell ref="CM12:CX12"/>
    <mergeCell ref="A13:F13"/>
    <mergeCell ref="G13:AH13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9:CX29"/>
    <mergeCell ref="A30:CX30"/>
    <mergeCell ref="A32:AH33"/>
    <mergeCell ref="AI32:BP32"/>
    <mergeCell ref="BQ32:CX32"/>
    <mergeCell ref="AI33:AS33"/>
    <mergeCell ref="AT33:BD33"/>
    <mergeCell ref="BE33:BP33"/>
    <mergeCell ref="BQ33:CA33"/>
    <mergeCell ref="CB33:CL33"/>
    <mergeCell ref="CM33:CX33"/>
    <mergeCell ref="A34:F34"/>
    <mergeCell ref="G34:AH34"/>
    <mergeCell ref="AI34:AS34"/>
    <mergeCell ref="AT34:BD34"/>
    <mergeCell ref="BE34:BP34"/>
    <mergeCell ref="BQ34:CA34"/>
    <mergeCell ref="CB34:CL34"/>
    <mergeCell ref="CM34:CX34"/>
    <mergeCell ref="A35:F35"/>
    <mergeCell ref="G35:AH35"/>
    <mergeCell ref="AI35:AS35"/>
    <mergeCell ref="AT35:BD35"/>
    <mergeCell ref="BE35:BP35"/>
    <mergeCell ref="BQ35:CA35"/>
    <mergeCell ref="CB35:CL35"/>
    <mergeCell ref="CM35:CX35"/>
    <mergeCell ref="A36:F36"/>
    <mergeCell ref="G36:AH36"/>
    <mergeCell ref="AI36:AS36"/>
    <mergeCell ref="AT36:BD36"/>
    <mergeCell ref="BE36:BP36"/>
    <mergeCell ref="BQ36:CA36"/>
    <mergeCell ref="CB36:CL36"/>
    <mergeCell ref="CM36:CX36"/>
    <mergeCell ref="A37:F37"/>
    <mergeCell ref="G37:AH37"/>
    <mergeCell ref="AI37:AS37"/>
    <mergeCell ref="AT37:BD37"/>
    <mergeCell ref="BE37:BP37"/>
    <mergeCell ref="BQ37:CA37"/>
    <mergeCell ref="CB37:CL37"/>
    <mergeCell ref="CM37:CX37"/>
    <mergeCell ref="A38:F38"/>
    <mergeCell ref="G38:AH38"/>
    <mergeCell ref="AI38:AS38"/>
    <mergeCell ref="AT38:BD38"/>
    <mergeCell ref="BE38:BP38"/>
    <mergeCell ref="BQ38:CA38"/>
    <mergeCell ref="CB38:CL38"/>
    <mergeCell ref="CM38:CX38"/>
    <mergeCell ref="A39:F39"/>
    <mergeCell ref="G39:AH39"/>
    <mergeCell ref="AI39:AS39"/>
    <mergeCell ref="AT39:BD39"/>
    <mergeCell ref="BE39:BP39"/>
    <mergeCell ref="BQ39:CA39"/>
    <mergeCell ref="CB39:CL39"/>
    <mergeCell ref="CM39:CX39"/>
    <mergeCell ref="A40:F40"/>
    <mergeCell ref="G40:AH40"/>
    <mergeCell ref="AI40:AS40"/>
    <mergeCell ref="AT40:BD40"/>
    <mergeCell ref="BE40:BP40"/>
    <mergeCell ref="BQ40:CA40"/>
    <mergeCell ref="CB40:CL40"/>
    <mergeCell ref="CM40:CX40"/>
    <mergeCell ref="A41:F41"/>
    <mergeCell ref="G41:AH41"/>
    <mergeCell ref="AI41:AS41"/>
    <mergeCell ref="AT41:BD41"/>
    <mergeCell ref="BE41:BP41"/>
    <mergeCell ref="BQ41:CA41"/>
    <mergeCell ref="CB41:CL41"/>
    <mergeCell ref="CM41:CX41"/>
    <mergeCell ref="A42:F42"/>
    <mergeCell ref="G42:AH42"/>
    <mergeCell ref="AI42:AS42"/>
    <mergeCell ref="AT42:BD42"/>
    <mergeCell ref="BE42:BP42"/>
    <mergeCell ref="BQ42:CA42"/>
    <mergeCell ref="CB42:CL42"/>
    <mergeCell ref="CM42:CX42"/>
    <mergeCell ref="A43:F43"/>
    <mergeCell ref="G43:AH43"/>
    <mergeCell ref="AI43:AS43"/>
    <mergeCell ref="AT43:BD43"/>
    <mergeCell ref="BE43:BP43"/>
    <mergeCell ref="BQ43:CA43"/>
    <mergeCell ref="CB43:CL43"/>
    <mergeCell ref="CM43:CX43"/>
    <mergeCell ref="A44:F44"/>
    <mergeCell ref="G44:AH44"/>
    <mergeCell ref="AI44:AS44"/>
    <mergeCell ref="AT44:BD44"/>
    <mergeCell ref="BE44:BP44"/>
    <mergeCell ref="BQ44:CA44"/>
    <mergeCell ref="CB44:CL44"/>
    <mergeCell ref="CM44:CX44"/>
    <mergeCell ref="A45:F45"/>
    <mergeCell ref="G45:AH45"/>
    <mergeCell ref="AI45:AS45"/>
    <mergeCell ref="AT45:BD45"/>
    <mergeCell ref="BE45:BP45"/>
    <mergeCell ref="BQ45:CA45"/>
    <mergeCell ref="CB45:CL45"/>
    <mergeCell ref="CM45:CX45"/>
    <mergeCell ref="A46:F46"/>
    <mergeCell ref="G46:AH46"/>
    <mergeCell ref="AI46:AS46"/>
    <mergeCell ref="AT46:BD46"/>
    <mergeCell ref="BE46:BP46"/>
    <mergeCell ref="BQ46:CA46"/>
    <mergeCell ref="CB46:CL46"/>
    <mergeCell ref="CM46:CX46"/>
    <mergeCell ref="A47:F47"/>
    <mergeCell ref="G47:AH47"/>
    <mergeCell ref="AI47:AS47"/>
    <mergeCell ref="AT47:BD47"/>
    <mergeCell ref="BE47:BP47"/>
    <mergeCell ref="BQ47:CA47"/>
    <mergeCell ref="CB47:CL47"/>
    <mergeCell ref="CM47:CX47"/>
    <mergeCell ref="A48:F48"/>
    <mergeCell ref="G48:AH48"/>
    <mergeCell ref="AI48:AS48"/>
    <mergeCell ref="AT48:BD48"/>
    <mergeCell ref="BE48:BP48"/>
    <mergeCell ref="BQ48:CA48"/>
    <mergeCell ref="CB48:CL48"/>
    <mergeCell ref="CM48:CX48"/>
    <mergeCell ref="A49:F49"/>
    <mergeCell ref="G49:AH49"/>
    <mergeCell ref="AI49:AS49"/>
    <mergeCell ref="AT49:BD49"/>
    <mergeCell ref="BE49:BP49"/>
    <mergeCell ref="BQ49:CA49"/>
    <mergeCell ref="CB49:CL49"/>
    <mergeCell ref="CM49:CX4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4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01" man="1"/>
    <brk id="50" max="10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Filatova</dc:creator>
  <cp:keywords/>
  <dc:description/>
  <cp:lastModifiedBy>Mishina</cp:lastModifiedBy>
  <cp:lastPrinted>2016-10-28T03:18:31Z</cp:lastPrinted>
  <dcterms:created xsi:type="dcterms:W3CDTF">2015-10-30T06:28:44Z</dcterms:created>
  <dcterms:modified xsi:type="dcterms:W3CDTF">2016-10-28T07:48:42Z</dcterms:modified>
  <cp:category/>
  <cp:version/>
  <cp:contentType/>
  <cp:contentStatus/>
</cp:coreProperties>
</file>